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Aleš\Práce\Zakázky\Zakázky 2025\"/>
    </mc:Choice>
  </mc:AlternateContent>
  <xr:revisionPtr revIDLastSave="0" documentId="8_{9A7FAC98-56F7-45CC-87B5-13F8F16766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00 - Vedlejší a ostatní n..." sheetId="2" r:id="rId2"/>
    <sheet name="01 - Výměna oken" sheetId="3" r:id="rId3"/>
  </sheets>
  <definedNames>
    <definedName name="_xlnm._FilterDatabase" localSheetId="1" hidden="1">'00 - Vedlejší a ostatní n...'!$C$119:$K$130</definedName>
    <definedName name="_xlnm._FilterDatabase" localSheetId="2" hidden="1">'01 - Výměna oken'!$C$186:$K$703</definedName>
    <definedName name="_xlnm.Print_Titles" localSheetId="1">'00 - Vedlejší a ostatní n...'!$119:$119</definedName>
    <definedName name="_xlnm.Print_Titles" localSheetId="2">'01 - Výměna oken'!$186:$186</definedName>
    <definedName name="_xlnm.Print_Titles" localSheetId="0">'Rekapitulace stavby'!$92:$92</definedName>
    <definedName name="_xlnm.Print_Area" localSheetId="1">'00 - Vedlejší a ostatní n...'!$C$4:$J$76,'00 - Vedlejší a ostatní n...'!$C$82:$J$101,'00 - Vedlejší a ostatní n...'!$C$107:$K$130</definedName>
    <definedName name="_xlnm.Print_Area" localSheetId="2">'01 - Výměna oken'!$C$4:$J$76,'01 - Výměna oken'!$C$82:$J$168,'01 - Výměna oken'!$C$174:$K$703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703" i="3"/>
  <c r="BH703" i="3"/>
  <c r="BG703" i="3"/>
  <c r="BF703" i="3"/>
  <c r="T703" i="3"/>
  <c r="R703" i="3"/>
  <c r="P703" i="3"/>
  <c r="BI702" i="3"/>
  <c r="BH702" i="3"/>
  <c r="BG702" i="3"/>
  <c r="BF702" i="3"/>
  <c r="T702" i="3"/>
  <c r="R702" i="3"/>
  <c r="P702" i="3"/>
  <c r="BI701" i="3"/>
  <c r="BH701" i="3"/>
  <c r="BG701" i="3"/>
  <c r="BF701" i="3"/>
  <c r="T701" i="3"/>
  <c r="R701" i="3"/>
  <c r="P701" i="3"/>
  <c r="BI700" i="3"/>
  <c r="BH700" i="3"/>
  <c r="BG700" i="3"/>
  <c r="BF700" i="3"/>
  <c r="T700" i="3"/>
  <c r="R700" i="3"/>
  <c r="P700" i="3"/>
  <c r="BI699" i="3"/>
  <c r="BH699" i="3"/>
  <c r="BG699" i="3"/>
  <c r="BF699" i="3"/>
  <c r="T699" i="3"/>
  <c r="R699" i="3"/>
  <c r="P699" i="3"/>
  <c r="BI698" i="3"/>
  <c r="BH698" i="3"/>
  <c r="BG698" i="3"/>
  <c r="BF698" i="3"/>
  <c r="T698" i="3"/>
  <c r="R698" i="3"/>
  <c r="P698" i="3"/>
  <c r="BI697" i="3"/>
  <c r="BH697" i="3"/>
  <c r="BG697" i="3"/>
  <c r="BF697" i="3"/>
  <c r="T697" i="3"/>
  <c r="R697" i="3"/>
  <c r="P697" i="3"/>
  <c r="BI696" i="3"/>
  <c r="BH696" i="3"/>
  <c r="BG696" i="3"/>
  <c r="BF696" i="3"/>
  <c r="T696" i="3"/>
  <c r="R696" i="3"/>
  <c r="P696" i="3"/>
  <c r="BI695" i="3"/>
  <c r="BH695" i="3"/>
  <c r="BG695" i="3"/>
  <c r="BF695" i="3"/>
  <c r="T695" i="3"/>
  <c r="R695" i="3"/>
  <c r="P695" i="3"/>
  <c r="BI694" i="3"/>
  <c r="BH694" i="3"/>
  <c r="BG694" i="3"/>
  <c r="BF694" i="3"/>
  <c r="T694" i="3"/>
  <c r="R694" i="3"/>
  <c r="P694" i="3"/>
  <c r="BI693" i="3"/>
  <c r="BH693" i="3"/>
  <c r="BG693" i="3"/>
  <c r="BF693" i="3"/>
  <c r="T693" i="3"/>
  <c r="R693" i="3"/>
  <c r="P693" i="3"/>
  <c r="BI692" i="3"/>
  <c r="BH692" i="3"/>
  <c r="BG692" i="3"/>
  <c r="BF692" i="3"/>
  <c r="T692" i="3"/>
  <c r="R692" i="3"/>
  <c r="P692" i="3"/>
  <c r="BI691" i="3"/>
  <c r="BH691" i="3"/>
  <c r="BG691" i="3"/>
  <c r="BF691" i="3"/>
  <c r="T691" i="3"/>
  <c r="R691" i="3"/>
  <c r="P691" i="3"/>
  <c r="BI689" i="3"/>
  <c r="BH689" i="3"/>
  <c r="BG689" i="3"/>
  <c r="BF689" i="3"/>
  <c r="T689" i="3"/>
  <c r="R689" i="3"/>
  <c r="P689" i="3"/>
  <c r="BI687" i="3"/>
  <c r="BH687" i="3"/>
  <c r="BG687" i="3"/>
  <c r="BF687" i="3"/>
  <c r="T687" i="3"/>
  <c r="R687" i="3"/>
  <c r="P687" i="3"/>
  <c r="BI683" i="3"/>
  <c r="BH683" i="3"/>
  <c r="BG683" i="3"/>
  <c r="BF683" i="3"/>
  <c r="T683" i="3"/>
  <c r="R683" i="3"/>
  <c r="P683" i="3"/>
  <c r="BI681" i="3"/>
  <c r="BH681" i="3"/>
  <c r="BG681" i="3"/>
  <c r="BF681" i="3"/>
  <c r="T681" i="3"/>
  <c r="R681" i="3"/>
  <c r="P681" i="3"/>
  <c r="BI678" i="3"/>
  <c r="BH678" i="3"/>
  <c r="BG678" i="3"/>
  <c r="BF678" i="3"/>
  <c r="T678" i="3"/>
  <c r="R678" i="3"/>
  <c r="P678" i="3"/>
  <c r="BI676" i="3"/>
  <c r="BH676" i="3"/>
  <c r="BG676" i="3"/>
  <c r="BF676" i="3"/>
  <c r="T676" i="3"/>
  <c r="R676" i="3"/>
  <c r="P676" i="3"/>
  <c r="BI674" i="3"/>
  <c r="BH674" i="3"/>
  <c r="BG674" i="3"/>
  <c r="BF674" i="3"/>
  <c r="T674" i="3"/>
  <c r="R674" i="3"/>
  <c r="P674" i="3"/>
  <c r="BI647" i="3"/>
  <c r="BH647" i="3"/>
  <c r="BG647" i="3"/>
  <c r="BF647" i="3"/>
  <c r="T647" i="3"/>
  <c r="R647" i="3"/>
  <c r="P647" i="3"/>
  <c r="BI646" i="3"/>
  <c r="BH646" i="3"/>
  <c r="BG646" i="3"/>
  <c r="BF646" i="3"/>
  <c r="T646" i="3"/>
  <c r="R646" i="3"/>
  <c r="P646" i="3"/>
  <c r="BI644" i="3"/>
  <c r="BH644" i="3"/>
  <c r="BG644" i="3"/>
  <c r="BF644" i="3"/>
  <c r="T644" i="3"/>
  <c r="R644" i="3"/>
  <c r="P644" i="3"/>
  <c r="BI641" i="3"/>
  <c r="BH641" i="3"/>
  <c r="BG641" i="3"/>
  <c r="BF641" i="3"/>
  <c r="T641" i="3"/>
  <c r="R641" i="3"/>
  <c r="P641" i="3"/>
  <c r="BI639" i="3"/>
  <c r="BH639" i="3"/>
  <c r="BG639" i="3"/>
  <c r="BF639" i="3"/>
  <c r="T639" i="3"/>
  <c r="R639" i="3"/>
  <c r="P639" i="3"/>
  <c r="BI637" i="3"/>
  <c r="BH637" i="3"/>
  <c r="BG637" i="3"/>
  <c r="BF637" i="3"/>
  <c r="T637" i="3"/>
  <c r="R637" i="3"/>
  <c r="P637" i="3"/>
  <c r="BI636" i="3"/>
  <c r="BH636" i="3"/>
  <c r="BG636" i="3"/>
  <c r="BF636" i="3"/>
  <c r="T636" i="3"/>
  <c r="R636" i="3"/>
  <c r="P636" i="3"/>
  <c r="BI610" i="3"/>
  <c r="BH610" i="3"/>
  <c r="BG610" i="3"/>
  <c r="BF610" i="3"/>
  <c r="T610" i="3"/>
  <c r="R610" i="3"/>
  <c r="P610" i="3"/>
  <c r="BI609" i="3"/>
  <c r="BH609" i="3"/>
  <c r="BG609" i="3"/>
  <c r="BF609" i="3"/>
  <c r="T609" i="3"/>
  <c r="R609" i="3"/>
  <c r="P609" i="3"/>
  <c r="BI607" i="3"/>
  <c r="BH607" i="3"/>
  <c r="BG607" i="3"/>
  <c r="BF607" i="3"/>
  <c r="T607" i="3"/>
  <c r="R607" i="3"/>
  <c r="P607" i="3"/>
  <c r="BI606" i="3"/>
  <c r="BH606" i="3"/>
  <c r="BG606" i="3"/>
  <c r="BF606" i="3"/>
  <c r="T606" i="3"/>
  <c r="R606" i="3"/>
  <c r="P606" i="3"/>
  <c r="BI605" i="3"/>
  <c r="BH605" i="3"/>
  <c r="BG605" i="3"/>
  <c r="BF605" i="3"/>
  <c r="T605" i="3"/>
  <c r="R605" i="3"/>
  <c r="P605" i="3"/>
  <c r="BI604" i="3"/>
  <c r="BH604" i="3"/>
  <c r="BG604" i="3"/>
  <c r="BF604" i="3"/>
  <c r="T604" i="3"/>
  <c r="R604" i="3"/>
  <c r="P604" i="3"/>
  <c r="BI603" i="3"/>
  <c r="BH603" i="3"/>
  <c r="BG603" i="3"/>
  <c r="BF603" i="3"/>
  <c r="T603" i="3"/>
  <c r="R603" i="3"/>
  <c r="P603" i="3"/>
  <c r="BI602" i="3"/>
  <c r="BH602" i="3"/>
  <c r="BG602" i="3"/>
  <c r="BF602" i="3"/>
  <c r="T602" i="3"/>
  <c r="R602" i="3"/>
  <c r="P602" i="3"/>
  <c r="BI582" i="3"/>
  <c r="BH582" i="3"/>
  <c r="BG582" i="3"/>
  <c r="BF582" i="3"/>
  <c r="T582" i="3"/>
  <c r="R582" i="3"/>
  <c r="P582" i="3"/>
  <c r="BI580" i="3"/>
  <c r="BH580" i="3"/>
  <c r="BG580" i="3"/>
  <c r="BF580" i="3"/>
  <c r="T580" i="3"/>
  <c r="R580" i="3"/>
  <c r="P580" i="3"/>
  <c r="BI578" i="3"/>
  <c r="BH578" i="3"/>
  <c r="BG578" i="3"/>
  <c r="BF578" i="3"/>
  <c r="T578" i="3"/>
  <c r="R578" i="3"/>
  <c r="P578" i="3"/>
  <c r="BI576" i="3"/>
  <c r="BH576" i="3"/>
  <c r="BG576" i="3"/>
  <c r="BF576" i="3"/>
  <c r="T576" i="3"/>
  <c r="R576" i="3"/>
  <c r="P576" i="3"/>
  <c r="BI574" i="3"/>
  <c r="BH574" i="3"/>
  <c r="BG574" i="3"/>
  <c r="BF574" i="3"/>
  <c r="T574" i="3"/>
  <c r="R574" i="3"/>
  <c r="P574" i="3"/>
  <c r="BI572" i="3"/>
  <c r="BH572" i="3"/>
  <c r="BG572" i="3"/>
  <c r="BF572" i="3"/>
  <c r="T572" i="3"/>
  <c r="R572" i="3"/>
  <c r="P572" i="3"/>
  <c r="BI570" i="3"/>
  <c r="BH570" i="3"/>
  <c r="BG570" i="3"/>
  <c r="BF570" i="3"/>
  <c r="T570" i="3"/>
  <c r="R570" i="3"/>
  <c r="P570" i="3"/>
  <c r="BI568" i="3"/>
  <c r="BH568" i="3"/>
  <c r="BG568" i="3"/>
  <c r="BF568" i="3"/>
  <c r="T568" i="3"/>
  <c r="R568" i="3"/>
  <c r="P568" i="3"/>
  <c r="BI541" i="3"/>
  <c r="BH541" i="3"/>
  <c r="BG541" i="3"/>
  <c r="BF541" i="3"/>
  <c r="T541" i="3"/>
  <c r="R541" i="3"/>
  <c r="P541" i="3"/>
  <c r="BI540" i="3"/>
  <c r="BH540" i="3"/>
  <c r="BG540" i="3"/>
  <c r="BF540" i="3"/>
  <c r="T540" i="3"/>
  <c r="R540" i="3"/>
  <c r="P540" i="3"/>
  <c r="BI539" i="3"/>
  <c r="BH539" i="3"/>
  <c r="BG539" i="3"/>
  <c r="BF539" i="3"/>
  <c r="T539" i="3"/>
  <c r="R539" i="3"/>
  <c r="P539" i="3"/>
  <c r="BI538" i="3"/>
  <c r="BH538" i="3"/>
  <c r="BG538" i="3"/>
  <c r="BF538" i="3"/>
  <c r="T538" i="3"/>
  <c r="R538" i="3"/>
  <c r="P538" i="3"/>
  <c r="BI537" i="3"/>
  <c r="BH537" i="3"/>
  <c r="BG537" i="3"/>
  <c r="BF537" i="3"/>
  <c r="T537" i="3"/>
  <c r="R537" i="3"/>
  <c r="P537" i="3"/>
  <c r="BI531" i="3"/>
  <c r="BH531" i="3"/>
  <c r="BG531" i="3"/>
  <c r="BF531" i="3"/>
  <c r="T531" i="3"/>
  <c r="R531" i="3"/>
  <c r="P531" i="3"/>
  <c r="BI530" i="3"/>
  <c r="BH530" i="3"/>
  <c r="BG530" i="3"/>
  <c r="BF530" i="3"/>
  <c r="T530" i="3"/>
  <c r="R530" i="3"/>
  <c r="P530" i="3"/>
  <c r="BI528" i="3"/>
  <c r="BH528" i="3"/>
  <c r="BG528" i="3"/>
  <c r="BF528" i="3"/>
  <c r="T528" i="3"/>
  <c r="R528" i="3"/>
  <c r="P528" i="3"/>
  <c r="BI527" i="3"/>
  <c r="BH527" i="3"/>
  <c r="BG527" i="3"/>
  <c r="BF527" i="3"/>
  <c r="T527" i="3"/>
  <c r="R527" i="3"/>
  <c r="P527" i="3"/>
  <c r="BI526" i="3"/>
  <c r="BH526" i="3"/>
  <c r="BG526" i="3"/>
  <c r="BF526" i="3"/>
  <c r="T526" i="3"/>
  <c r="R526" i="3"/>
  <c r="P526" i="3"/>
  <c r="BI525" i="3"/>
  <c r="BH525" i="3"/>
  <c r="BG525" i="3"/>
  <c r="BF525" i="3"/>
  <c r="T525" i="3"/>
  <c r="R525" i="3"/>
  <c r="P525" i="3"/>
  <c r="BI524" i="3"/>
  <c r="BH524" i="3"/>
  <c r="BG524" i="3"/>
  <c r="BF524" i="3"/>
  <c r="T524" i="3"/>
  <c r="R524" i="3"/>
  <c r="P524" i="3"/>
  <c r="BI518" i="3"/>
  <c r="BH518" i="3"/>
  <c r="BG518" i="3"/>
  <c r="BF518" i="3"/>
  <c r="T518" i="3"/>
  <c r="R518" i="3"/>
  <c r="P518" i="3"/>
  <c r="BI517" i="3"/>
  <c r="BH517" i="3"/>
  <c r="BG517" i="3"/>
  <c r="BF517" i="3"/>
  <c r="T517" i="3"/>
  <c r="R517" i="3"/>
  <c r="P517" i="3"/>
  <c r="BI516" i="3"/>
  <c r="BH516" i="3"/>
  <c r="BG516" i="3"/>
  <c r="BF516" i="3"/>
  <c r="T516" i="3"/>
  <c r="R516" i="3"/>
  <c r="P516" i="3"/>
  <c r="BI515" i="3"/>
  <c r="BH515" i="3"/>
  <c r="BG515" i="3"/>
  <c r="BF515" i="3"/>
  <c r="T515" i="3"/>
  <c r="R515" i="3"/>
  <c r="P515" i="3"/>
  <c r="BI514" i="3"/>
  <c r="BH514" i="3"/>
  <c r="BG514" i="3"/>
  <c r="BF514" i="3"/>
  <c r="T514" i="3"/>
  <c r="R514" i="3"/>
  <c r="P514" i="3"/>
  <c r="BI513" i="3"/>
  <c r="BH513" i="3"/>
  <c r="BG513" i="3"/>
  <c r="BF513" i="3"/>
  <c r="T513" i="3"/>
  <c r="R513" i="3"/>
  <c r="P513" i="3"/>
  <c r="BI512" i="3"/>
  <c r="BH512" i="3"/>
  <c r="BG512" i="3"/>
  <c r="BF512" i="3"/>
  <c r="T512" i="3"/>
  <c r="R512" i="3"/>
  <c r="P512" i="3"/>
  <c r="BI504" i="3"/>
  <c r="BH504" i="3"/>
  <c r="BG504" i="3"/>
  <c r="BF504" i="3"/>
  <c r="T504" i="3"/>
  <c r="R504" i="3"/>
  <c r="P504" i="3"/>
  <c r="BI503" i="3"/>
  <c r="BH503" i="3"/>
  <c r="BG503" i="3"/>
  <c r="BF503" i="3"/>
  <c r="T503" i="3"/>
  <c r="R503" i="3"/>
  <c r="P503" i="3"/>
  <c r="BI502" i="3"/>
  <c r="BH502" i="3"/>
  <c r="BG502" i="3"/>
  <c r="BF502" i="3"/>
  <c r="T502" i="3"/>
  <c r="R502" i="3"/>
  <c r="P502" i="3"/>
  <c r="BI501" i="3"/>
  <c r="BH501" i="3"/>
  <c r="BG501" i="3"/>
  <c r="BF501" i="3"/>
  <c r="T501" i="3"/>
  <c r="R501" i="3"/>
  <c r="P501" i="3"/>
  <c r="BI500" i="3"/>
  <c r="BH500" i="3"/>
  <c r="BG500" i="3"/>
  <c r="BF500" i="3"/>
  <c r="T500" i="3"/>
  <c r="R500" i="3"/>
  <c r="P500" i="3"/>
  <c r="BI494" i="3"/>
  <c r="BH494" i="3"/>
  <c r="BG494" i="3"/>
  <c r="BF494" i="3"/>
  <c r="T494" i="3"/>
  <c r="R494" i="3"/>
  <c r="P494" i="3"/>
  <c r="BI493" i="3"/>
  <c r="BH493" i="3"/>
  <c r="BG493" i="3"/>
  <c r="BF493" i="3"/>
  <c r="T493" i="3"/>
  <c r="R493" i="3"/>
  <c r="P493" i="3"/>
  <c r="BI492" i="3"/>
  <c r="BH492" i="3"/>
  <c r="BG492" i="3"/>
  <c r="BF492" i="3"/>
  <c r="T492" i="3"/>
  <c r="R492" i="3"/>
  <c r="P492" i="3"/>
  <c r="BI491" i="3"/>
  <c r="BH491" i="3"/>
  <c r="BG491" i="3"/>
  <c r="BF491" i="3"/>
  <c r="T491" i="3"/>
  <c r="R491" i="3"/>
  <c r="P491" i="3"/>
  <c r="BI485" i="3"/>
  <c r="BH485" i="3"/>
  <c r="BG485" i="3"/>
  <c r="BF485" i="3"/>
  <c r="T485" i="3"/>
  <c r="R485" i="3"/>
  <c r="P485" i="3"/>
  <c r="BI483" i="3"/>
  <c r="BH483" i="3"/>
  <c r="BG483" i="3"/>
  <c r="BF483" i="3"/>
  <c r="T483" i="3"/>
  <c r="R483" i="3"/>
  <c r="P483" i="3"/>
  <c r="BI482" i="3"/>
  <c r="BH482" i="3"/>
  <c r="BG482" i="3"/>
  <c r="BF482" i="3"/>
  <c r="T482" i="3"/>
  <c r="R482" i="3"/>
  <c r="P482" i="3"/>
  <c r="BI470" i="3"/>
  <c r="BH470" i="3"/>
  <c r="BG470" i="3"/>
  <c r="BF470" i="3"/>
  <c r="T470" i="3"/>
  <c r="R470" i="3"/>
  <c r="P470" i="3"/>
  <c r="BI469" i="3"/>
  <c r="BH469" i="3"/>
  <c r="BG469" i="3"/>
  <c r="BF469" i="3"/>
  <c r="T469" i="3"/>
  <c r="R469" i="3"/>
  <c r="P469" i="3"/>
  <c r="BI467" i="3"/>
  <c r="BH467" i="3"/>
  <c r="BG467" i="3"/>
  <c r="BF467" i="3"/>
  <c r="T467" i="3"/>
  <c r="R467" i="3"/>
  <c r="P467" i="3"/>
  <c r="BI466" i="3"/>
  <c r="BH466" i="3"/>
  <c r="BG466" i="3"/>
  <c r="BF466" i="3"/>
  <c r="T466" i="3"/>
  <c r="R466" i="3"/>
  <c r="P466" i="3"/>
  <c r="BI465" i="3"/>
  <c r="BH465" i="3"/>
  <c r="BG465" i="3"/>
  <c r="BF465" i="3"/>
  <c r="T465" i="3"/>
  <c r="R465" i="3"/>
  <c r="P465" i="3"/>
  <c r="BI464" i="3"/>
  <c r="BH464" i="3"/>
  <c r="BG464" i="3"/>
  <c r="BF464" i="3"/>
  <c r="T464" i="3"/>
  <c r="R464" i="3"/>
  <c r="P464" i="3"/>
  <c r="BI462" i="3"/>
  <c r="BH462" i="3"/>
  <c r="BG462" i="3"/>
  <c r="BF462" i="3"/>
  <c r="T462" i="3"/>
  <c r="R462" i="3"/>
  <c r="P462" i="3"/>
  <c r="BI461" i="3"/>
  <c r="BH461" i="3"/>
  <c r="BG461" i="3"/>
  <c r="BF461" i="3"/>
  <c r="T461" i="3"/>
  <c r="R461" i="3"/>
  <c r="P461" i="3"/>
  <c r="BI460" i="3"/>
  <c r="BH460" i="3"/>
  <c r="BG460" i="3"/>
  <c r="BF460" i="3"/>
  <c r="T460" i="3"/>
  <c r="R460" i="3"/>
  <c r="P460" i="3"/>
  <c r="BI458" i="3"/>
  <c r="BH458" i="3"/>
  <c r="BG458" i="3"/>
  <c r="BF458" i="3"/>
  <c r="T458" i="3"/>
  <c r="R458" i="3"/>
  <c r="P458" i="3"/>
  <c r="BI457" i="3"/>
  <c r="BH457" i="3"/>
  <c r="BG457" i="3"/>
  <c r="BF457" i="3"/>
  <c r="T457" i="3"/>
  <c r="R457" i="3"/>
  <c r="P457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T453" i="3" s="1"/>
  <c r="R454" i="3"/>
  <c r="R453" i="3" s="1"/>
  <c r="P454" i="3"/>
  <c r="P453" i="3"/>
  <c r="BI452" i="3"/>
  <c r="BH452" i="3"/>
  <c r="BG452" i="3"/>
  <c r="BF452" i="3"/>
  <c r="T452" i="3"/>
  <c r="T451" i="3" s="1"/>
  <c r="R452" i="3"/>
  <c r="R451" i="3" s="1"/>
  <c r="P452" i="3"/>
  <c r="P451" i="3" s="1"/>
  <c r="BI450" i="3"/>
  <c r="BH450" i="3"/>
  <c r="BG450" i="3"/>
  <c r="BF450" i="3"/>
  <c r="T450" i="3"/>
  <c r="T449" i="3" s="1"/>
  <c r="R450" i="3"/>
  <c r="R449" i="3" s="1"/>
  <c r="P450" i="3"/>
  <c r="P449" i="3" s="1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5" i="3"/>
  <c r="BH445" i="3"/>
  <c r="BG445" i="3"/>
  <c r="BF445" i="3"/>
  <c r="T445" i="3"/>
  <c r="T444" i="3" s="1"/>
  <c r="R445" i="3"/>
  <c r="R444" i="3" s="1"/>
  <c r="P445" i="3"/>
  <c r="P444" i="3" s="1"/>
  <c r="BI443" i="3"/>
  <c r="BH443" i="3"/>
  <c r="BG443" i="3"/>
  <c r="BF443" i="3"/>
  <c r="T443" i="3"/>
  <c r="T442" i="3"/>
  <c r="R443" i="3"/>
  <c r="R442" i="3" s="1"/>
  <c r="P443" i="3"/>
  <c r="P442" i="3" s="1"/>
  <c r="BI440" i="3"/>
  <c r="BH440" i="3"/>
  <c r="BG440" i="3"/>
  <c r="BF440" i="3"/>
  <c r="T440" i="3"/>
  <c r="T439" i="3"/>
  <c r="R440" i="3"/>
  <c r="R439" i="3"/>
  <c r="P440" i="3"/>
  <c r="P439" i="3" s="1"/>
  <c r="P436" i="3" s="1"/>
  <c r="BI438" i="3"/>
  <c r="BH438" i="3"/>
  <c r="BG438" i="3"/>
  <c r="BF438" i="3"/>
  <c r="T438" i="3"/>
  <c r="T437" i="3" s="1"/>
  <c r="R438" i="3"/>
  <c r="R437" i="3"/>
  <c r="P438" i="3"/>
  <c r="P437" i="3"/>
  <c r="BI434" i="3"/>
  <c r="BH434" i="3"/>
  <c r="BG434" i="3"/>
  <c r="BF434" i="3"/>
  <c r="T434" i="3"/>
  <c r="T433" i="3"/>
  <c r="R434" i="3"/>
  <c r="R433" i="3" s="1"/>
  <c r="P434" i="3"/>
  <c r="P433" i="3"/>
  <c r="BI432" i="3"/>
  <c r="BH432" i="3"/>
  <c r="BG432" i="3"/>
  <c r="BF432" i="3"/>
  <c r="T432" i="3"/>
  <c r="R432" i="3"/>
  <c r="P432" i="3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T428" i="3"/>
  <c r="R429" i="3"/>
  <c r="R428" i="3" s="1"/>
  <c r="P429" i="3"/>
  <c r="P428" i="3"/>
  <c r="BI427" i="3"/>
  <c r="BH427" i="3"/>
  <c r="BG427" i="3"/>
  <c r="BF427" i="3"/>
  <c r="T427" i="3"/>
  <c r="R427" i="3"/>
  <c r="P427" i="3"/>
  <c r="BI426" i="3"/>
  <c r="BH426" i="3"/>
  <c r="BG426" i="3"/>
  <c r="BF426" i="3"/>
  <c r="T426" i="3"/>
  <c r="R426" i="3"/>
  <c r="P426" i="3"/>
  <c r="BI424" i="3"/>
  <c r="BH424" i="3"/>
  <c r="BG424" i="3"/>
  <c r="BF424" i="3"/>
  <c r="T424" i="3"/>
  <c r="T423" i="3"/>
  <c r="R424" i="3"/>
  <c r="R423" i="3" s="1"/>
  <c r="P424" i="3"/>
  <c r="P423" i="3"/>
  <c r="BI422" i="3"/>
  <c r="BH422" i="3"/>
  <c r="BG422" i="3"/>
  <c r="BF422" i="3"/>
  <c r="T422" i="3"/>
  <c r="T421" i="3"/>
  <c r="R422" i="3"/>
  <c r="R421" i="3"/>
  <c r="P422" i="3"/>
  <c r="P421" i="3" s="1"/>
  <c r="BI420" i="3"/>
  <c r="BH420" i="3"/>
  <c r="BG420" i="3"/>
  <c r="BF420" i="3"/>
  <c r="T420" i="3"/>
  <c r="T419" i="3"/>
  <c r="R420" i="3"/>
  <c r="R419" i="3"/>
  <c r="P420" i="3"/>
  <c r="P419" i="3"/>
  <c r="BI418" i="3"/>
  <c r="BH418" i="3"/>
  <c r="BG418" i="3"/>
  <c r="BF418" i="3"/>
  <c r="T418" i="3"/>
  <c r="T417" i="3"/>
  <c r="R418" i="3"/>
  <c r="R417" i="3"/>
  <c r="P418" i="3"/>
  <c r="P417" i="3"/>
  <c r="BI415" i="3"/>
  <c r="BH415" i="3"/>
  <c r="BG415" i="3"/>
  <c r="BF415" i="3"/>
  <c r="T415" i="3"/>
  <c r="T414" i="3"/>
  <c r="R415" i="3"/>
  <c r="R414" i="3"/>
  <c r="P415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T409" i="3"/>
  <c r="R410" i="3"/>
  <c r="R409" i="3"/>
  <c r="P410" i="3"/>
  <c r="P409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5" i="3"/>
  <c r="BH405" i="3"/>
  <c r="BG405" i="3"/>
  <c r="BF405" i="3"/>
  <c r="T405" i="3"/>
  <c r="T404" i="3"/>
  <c r="R405" i="3"/>
  <c r="R404" i="3"/>
  <c r="P405" i="3"/>
  <c r="P404" i="3"/>
  <c r="BI403" i="3"/>
  <c r="BH403" i="3"/>
  <c r="BG403" i="3"/>
  <c r="BF403" i="3"/>
  <c r="T403" i="3"/>
  <c r="T402" i="3" s="1"/>
  <c r="R403" i="3"/>
  <c r="R402" i="3"/>
  <c r="P403" i="3"/>
  <c r="P402" i="3"/>
  <c r="BI401" i="3"/>
  <c r="BH401" i="3"/>
  <c r="BG401" i="3"/>
  <c r="BF401" i="3"/>
  <c r="T401" i="3"/>
  <c r="T400" i="3"/>
  <c r="R401" i="3"/>
  <c r="R400" i="3" s="1"/>
  <c r="P401" i="3"/>
  <c r="P400" i="3"/>
  <c r="BI399" i="3"/>
  <c r="BH399" i="3"/>
  <c r="BG399" i="3"/>
  <c r="BF399" i="3"/>
  <c r="T399" i="3"/>
  <c r="T398" i="3"/>
  <c r="R399" i="3"/>
  <c r="R398" i="3"/>
  <c r="P399" i="3"/>
  <c r="P398" i="3" s="1"/>
  <c r="BI396" i="3"/>
  <c r="BH396" i="3"/>
  <c r="BG396" i="3"/>
  <c r="BF396" i="3"/>
  <c r="T396" i="3"/>
  <c r="T395" i="3"/>
  <c r="R396" i="3"/>
  <c r="R395" i="3"/>
  <c r="P396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1" i="3"/>
  <c r="BH391" i="3"/>
  <c r="BG391" i="3"/>
  <c r="BF391" i="3"/>
  <c r="T391" i="3"/>
  <c r="T390" i="3"/>
  <c r="R391" i="3"/>
  <c r="R390" i="3"/>
  <c r="P391" i="3"/>
  <c r="P390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T383" i="3"/>
  <c r="R384" i="3"/>
  <c r="R383" i="3"/>
  <c r="P384" i="3"/>
  <c r="P383" i="3" s="1"/>
  <c r="BI382" i="3"/>
  <c r="BH382" i="3"/>
  <c r="BG382" i="3"/>
  <c r="BF382" i="3"/>
  <c r="T382" i="3"/>
  <c r="T381" i="3"/>
  <c r="R382" i="3"/>
  <c r="R381" i="3"/>
  <c r="P382" i="3"/>
  <c r="P381" i="3"/>
  <c r="BI380" i="3"/>
  <c r="BH380" i="3"/>
  <c r="BG380" i="3"/>
  <c r="BF380" i="3"/>
  <c r="T380" i="3"/>
  <c r="T379" i="3"/>
  <c r="R380" i="3"/>
  <c r="R379" i="3"/>
  <c r="P380" i="3"/>
  <c r="P379" i="3"/>
  <c r="BI378" i="3"/>
  <c r="BH378" i="3"/>
  <c r="BG378" i="3"/>
  <c r="BF378" i="3"/>
  <c r="T378" i="3"/>
  <c r="T377" i="3"/>
  <c r="R378" i="3"/>
  <c r="R377" i="3"/>
  <c r="P378" i="3"/>
  <c r="P377" i="3"/>
  <c r="BI375" i="3"/>
  <c r="BH375" i="3"/>
  <c r="BG375" i="3"/>
  <c r="BF375" i="3"/>
  <c r="T375" i="3"/>
  <c r="T374" i="3" s="1"/>
  <c r="R375" i="3"/>
  <c r="R374" i="3"/>
  <c r="P375" i="3"/>
  <c r="P374" i="3"/>
  <c r="BI373" i="3"/>
  <c r="BH373" i="3"/>
  <c r="BG373" i="3"/>
  <c r="BF373" i="3"/>
  <c r="T373" i="3"/>
  <c r="T372" i="3"/>
  <c r="R373" i="3"/>
  <c r="R372" i="3" s="1"/>
  <c r="P373" i="3"/>
  <c r="P372" i="3"/>
  <c r="BI371" i="3"/>
  <c r="BH371" i="3"/>
  <c r="BG371" i="3"/>
  <c r="BF371" i="3"/>
  <c r="T371" i="3"/>
  <c r="T370" i="3"/>
  <c r="R371" i="3"/>
  <c r="R370" i="3"/>
  <c r="P371" i="3"/>
  <c r="P370" i="3" s="1"/>
  <c r="BI369" i="3"/>
  <c r="BH369" i="3"/>
  <c r="BG369" i="3"/>
  <c r="BF369" i="3"/>
  <c r="T369" i="3"/>
  <c r="T368" i="3"/>
  <c r="R369" i="3"/>
  <c r="R368" i="3"/>
  <c r="P369" i="3"/>
  <c r="P368" i="3"/>
  <c r="BI367" i="3"/>
  <c r="BH367" i="3"/>
  <c r="BG367" i="3"/>
  <c r="BF367" i="3"/>
  <c r="T367" i="3"/>
  <c r="R367" i="3"/>
  <c r="R365" i="3" s="1"/>
  <c r="P367" i="3"/>
  <c r="BI366" i="3"/>
  <c r="BH366" i="3"/>
  <c r="BG366" i="3"/>
  <c r="BF366" i="3"/>
  <c r="T366" i="3"/>
  <c r="T365" i="3" s="1"/>
  <c r="R366" i="3"/>
  <c r="P366" i="3"/>
  <c r="BI364" i="3"/>
  <c r="BH364" i="3"/>
  <c r="BG364" i="3"/>
  <c r="BF364" i="3"/>
  <c r="T364" i="3"/>
  <c r="T363" i="3" s="1"/>
  <c r="R364" i="3"/>
  <c r="R363" i="3" s="1"/>
  <c r="P364" i="3"/>
  <c r="P363" i="3"/>
  <c r="BI362" i="3"/>
  <c r="BH362" i="3"/>
  <c r="BG362" i="3"/>
  <c r="BF362" i="3"/>
  <c r="T362" i="3"/>
  <c r="T361" i="3" s="1"/>
  <c r="R362" i="3"/>
  <c r="R361" i="3" s="1"/>
  <c r="P362" i="3"/>
  <c r="P361" i="3" s="1"/>
  <c r="BI360" i="3"/>
  <c r="BH360" i="3"/>
  <c r="BG360" i="3"/>
  <c r="BF360" i="3"/>
  <c r="T360" i="3"/>
  <c r="T359" i="3" s="1"/>
  <c r="R360" i="3"/>
  <c r="R359" i="3" s="1"/>
  <c r="P360" i="3"/>
  <c r="P359" i="3" s="1"/>
  <c r="BI358" i="3"/>
  <c r="BH358" i="3"/>
  <c r="BG358" i="3"/>
  <c r="BF358" i="3"/>
  <c r="T358" i="3"/>
  <c r="T357" i="3"/>
  <c r="R358" i="3"/>
  <c r="R357" i="3" s="1"/>
  <c r="P358" i="3"/>
  <c r="P357" i="3" s="1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T352" i="3"/>
  <c r="R353" i="3"/>
  <c r="R352" i="3"/>
  <c r="P353" i="3"/>
  <c r="P352" i="3"/>
  <c r="BI351" i="3"/>
  <c r="BH351" i="3"/>
  <c r="BG351" i="3"/>
  <c r="BF351" i="3"/>
  <c r="T351" i="3"/>
  <c r="T350" i="3"/>
  <c r="R351" i="3"/>
  <c r="R350" i="3"/>
  <c r="P351" i="3"/>
  <c r="P350" i="3"/>
  <c r="BI349" i="3"/>
  <c r="BH349" i="3"/>
  <c r="BG349" i="3"/>
  <c r="BF349" i="3"/>
  <c r="T349" i="3"/>
  <c r="T348" i="3"/>
  <c r="R349" i="3"/>
  <c r="R348" i="3"/>
  <c r="P349" i="3"/>
  <c r="P348" i="3"/>
  <c r="BI347" i="3"/>
  <c r="BH347" i="3"/>
  <c r="BG347" i="3"/>
  <c r="BF347" i="3"/>
  <c r="T347" i="3"/>
  <c r="T346" i="3" s="1"/>
  <c r="R347" i="3"/>
  <c r="R346" i="3"/>
  <c r="P347" i="3"/>
  <c r="P346" i="3"/>
  <c r="P343" i="3" s="1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T343" i="3" s="1"/>
  <c r="R344" i="3"/>
  <c r="R343" i="3" s="1"/>
  <c r="P344" i="3"/>
  <c r="BI340" i="3"/>
  <c r="BH340" i="3"/>
  <c r="BG340" i="3"/>
  <c r="BF340" i="3"/>
  <c r="T340" i="3"/>
  <c r="T339" i="3"/>
  <c r="R340" i="3"/>
  <c r="R339" i="3" s="1"/>
  <c r="P340" i="3"/>
  <c r="P339" i="3" s="1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5" i="3"/>
  <c r="BH325" i="3"/>
  <c r="BG325" i="3"/>
  <c r="BF325" i="3"/>
  <c r="T325" i="3"/>
  <c r="R325" i="3"/>
  <c r="P325" i="3"/>
  <c r="BI314" i="3"/>
  <c r="BH314" i="3"/>
  <c r="BG314" i="3"/>
  <c r="BF314" i="3"/>
  <c r="T314" i="3"/>
  <c r="R314" i="3"/>
  <c r="P314" i="3"/>
  <c r="BI306" i="3"/>
  <c r="BH306" i="3"/>
  <c r="BG306" i="3"/>
  <c r="BF306" i="3"/>
  <c r="T306" i="3"/>
  <c r="R306" i="3"/>
  <c r="P306" i="3"/>
  <c r="BI300" i="3"/>
  <c r="BH300" i="3"/>
  <c r="BG300" i="3"/>
  <c r="BF300" i="3"/>
  <c r="T300" i="3"/>
  <c r="R300" i="3"/>
  <c r="P300" i="3"/>
  <c r="BI294" i="3"/>
  <c r="BH294" i="3"/>
  <c r="BG294" i="3"/>
  <c r="BF294" i="3"/>
  <c r="T294" i="3"/>
  <c r="R294" i="3"/>
  <c r="P294" i="3"/>
  <c r="BI283" i="3"/>
  <c r="BH283" i="3"/>
  <c r="BG283" i="3"/>
  <c r="BF283" i="3"/>
  <c r="T283" i="3"/>
  <c r="R283" i="3"/>
  <c r="P283" i="3"/>
  <c r="BI276" i="3"/>
  <c r="BH276" i="3"/>
  <c r="BG276" i="3"/>
  <c r="BF276" i="3"/>
  <c r="T276" i="3"/>
  <c r="R276" i="3"/>
  <c r="P276" i="3"/>
  <c r="BI271" i="3"/>
  <c r="BH271" i="3"/>
  <c r="BG271" i="3"/>
  <c r="BF271" i="3"/>
  <c r="T271" i="3"/>
  <c r="R271" i="3"/>
  <c r="P271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T189" i="3" s="1"/>
  <c r="R190" i="3"/>
  <c r="R189" i="3" s="1"/>
  <c r="P190" i="3"/>
  <c r="P189" i="3"/>
  <c r="J184" i="3"/>
  <c r="J183" i="3"/>
  <c r="F183" i="3"/>
  <c r="F181" i="3"/>
  <c r="E179" i="3"/>
  <c r="J92" i="3"/>
  <c r="J91" i="3"/>
  <c r="F91" i="3"/>
  <c r="F89" i="3"/>
  <c r="E87" i="3"/>
  <c r="J18" i="3"/>
  <c r="E18" i="3"/>
  <c r="F92" i="3"/>
  <c r="J17" i="3"/>
  <c r="J12" i="3"/>
  <c r="J181" i="3"/>
  <c r="E7" i="3"/>
  <c r="E177" i="3"/>
  <c r="J37" i="2"/>
  <c r="J36" i="2"/>
  <c r="AY95" i="1"/>
  <c r="J35" i="2"/>
  <c r="AX95" i="1"/>
  <c r="BI129" i="2"/>
  <c r="BH129" i="2"/>
  <c r="BG129" i="2"/>
  <c r="BF129" i="2"/>
  <c r="T129" i="2"/>
  <c r="T128" i="2"/>
  <c r="R129" i="2"/>
  <c r="R128" i="2"/>
  <c r="P129" i="2"/>
  <c r="P128" i="2"/>
  <c r="BI126" i="2"/>
  <c r="BH126" i="2"/>
  <c r="BG126" i="2"/>
  <c r="BF126" i="2"/>
  <c r="T126" i="2"/>
  <c r="T125" i="2" s="1"/>
  <c r="R126" i="2"/>
  <c r="R125" i="2"/>
  <c r="R121" i="2" s="1"/>
  <c r="R120" i="2" s="1"/>
  <c r="P126" i="2"/>
  <c r="P125" i="2"/>
  <c r="BI123" i="2"/>
  <c r="BH123" i="2"/>
  <c r="F36" i="2" s="1"/>
  <c r="BC95" i="1" s="1"/>
  <c r="BG123" i="2"/>
  <c r="F35" i="2" s="1"/>
  <c r="BB95" i="1" s="1"/>
  <c r="BF123" i="2"/>
  <c r="F34" i="2" s="1"/>
  <c r="T123" i="2"/>
  <c r="T122" i="2" s="1"/>
  <c r="R123" i="2"/>
  <c r="R122" i="2"/>
  <c r="P123" i="2"/>
  <c r="P122" i="2"/>
  <c r="P121" i="2" s="1"/>
  <c r="P120" i="2" s="1"/>
  <c r="AU95" i="1" s="1"/>
  <c r="J117" i="2"/>
  <c r="J116" i="2"/>
  <c r="F116" i="2"/>
  <c r="F114" i="2"/>
  <c r="E112" i="2"/>
  <c r="J92" i="2"/>
  <c r="J91" i="2"/>
  <c r="F91" i="2"/>
  <c r="F89" i="2"/>
  <c r="E87" i="2"/>
  <c r="J18" i="2"/>
  <c r="E18" i="2"/>
  <c r="F92" i="2"/>
  <c r="J17" i="2"/>
  <c r="J12" i="2"/>
  <c r="J114" i="2"/>
  <c r="E7" i="2"/>
  <c r="E110" i="2"/>
  <c r="L90" i="1"/>
  <c r="AM90" i="1"/>
  <c r="AM89" i="1"/>
  <c r="L89" i="1"/>
  <c r="AM87" i="1"/>
  <c r="L87" i="1"/>
  <c r="L85" i="1"/>
  <c r="L84" i="1"/>
  <c r="BK502" i="3"/>
  <c r="J384" i="3"/>
  <c r="BK247" i="3"/>
  <c r="J698" i="3"/>
  <c r="J501" i="3"/>
  <c r="J364" i="3"/>
  <c r="J644" i="3"/>
  <c r="J578" i="3"/>
  <c r="BK462" i="3"/>
  <c r="BK408" i="3"/>
  <c r="BK190" i="3"/>
  <c r="J696" i="3"/>
  <c r="BK639" i="3"/>
  <c r="BK582" i="3"/>
  <c r="J539" i="3"/>
  <c r="BK452" i="3"/>
  <c r="BK391" i="3"/>
  <c r="J231" i="3"/>
  <c r="J465" i="3"/>
  <c r="BK193" i="3"/>
  <c r="J582" i="3"/>
  <c r="BK524" i="3"/>
  <c r="BK432" i="3"/>
  <c r="BK396" i="3"/>
  <c r="J334" i="3"/>
  <c r="J242" i="3"/>
  <c r="BK641" i="3"/>
  <c r="J493" i="3"/>
  <c r="BK450" i="3"/>
  <c r="BK338" i="3"/>
  <c r="BK244" i="3"/>
  <c r="J603" i="3"/>
  <c r="BK470" i="3"/>
  <c r="BK227" i="3"/>
  <c r="J540" i="3"/>
  <c r="J500" i="3"/>
  <c r="BK434" i="3"/>
  <c r="J239" i="3"/>
  <c r="BK517" i="3"/>
  <c r="BK482" i="3"/>
  <c r="J418" i="3"/>
  <c r="J389" i="3"/>
  <c r="BK331" i="3"/>
  <c r="J259" i="3"/>
  <c r="J513" i="3"/>
  <c r="BK375" i="3"/>
  <c r="BK340" i="3"/>
  <c r="J576" i="3"/>
  <c r="BK367" i="3"/>
  <c r="J641" i="3"/>
  <c r="J541" i="3"/>
  <c r="BK401" i="3"/>
  <c r="BK700" i="3"/>
  <c r="BK646" i="3"/>
  <c r="BK578" i="3"/>
  <c r="BK530" i="3"/>
  <c r="J448" i="3"/>
  <c r="BK294" i="3"/>
  <c r="BK356" i="3"/>
  <c r="J190" i="3"/>
  <c r="J528" i="3"/>
  <c r="J512" i="3"/>
  <c r="J420" i="3"/>
  <c r="BK360" i="3"/>
  <c r="J253" i="3"/>
  <c r="BK512" i="3"/>
  <c r="BK349" i="3"/>
  <c r="BK252" i="3"/>
  <c r="BK469" i="3"/>
  <c r="BK226" i="3"/>
  <c r="J129" i="2"/>
  <c r="BK415" i="3"/>
  <c r="J344" i="3"/>
  <c r="BK271" i="3"/>
  <c r="BK697" i="3"/>
  <c r="J387" i="3"/>
  <c r="BK258" i="3"/>
  <c r="J676" i="3"/>
  <c r="BK607" i="3"/>
  <c r="BK528" i="3"/>
  <c r="BK454" i="3"/>
  <c r="BK366" i="3"/>
  <c r="BK699" i="3"/>
  <c r="J695" i="3"/>
  <c r="BK644" i="3"/>
  <c r="J689" i="3"/>
  <c r="J464" i="3"/>
  <c r="J443" i="3"/>
  <c r="BK382" i="3"/>
  <c r="J340" i="3"/>
  <c r="BK254" i="3"/>
  <c r="J678" i="3"/>
  <c r="J503" i="3"/>
  <c r="J412" i="3"/>
  <c r="BK636" i="3"/>
  <c r="BK516" i="3"/>
  <c r="BK458" i="3"/>
  <c r="J386" i="3"/>
  <c r="BK300" i="3"/>
  <c r="BK694" i="3"/>
  <c r="J504" i="3"/>
  <c r="J457" i="3"/>
  <c r="BK422" i="3"/>
  <c r="BK369" i="3"/>
  <c r="J347" i="3"/>
  <c r="BK264" i="3"/>
  <c r="BK242" i="3"/>
  <c r="J415" i="3"/>
  <c r="BK123" i="2"/>
  <c r="BK702" i="3"/>
  <c r="BK602" i="3"/>
  <c r="J432" i="3"/>
  <c r="J335" i="3"/>
  <c r="BK696" i="3"/>
  <c r="BK427" i="3"/>
  <c r="BK234" i="3"/>
  <c r="J580" i="3"/>
  <c r="BK412" i="3"/>
  <c r="J226" i="3"/>
  <c r="J683" i="3"/>
  <c r="BK610" i="3"/>
  <c r="BK572" i="3"/>
  <c r="J467" i="3"/>
  <c r="BK443" i="3"/>
  <c r="BK283" i="3"/>
  <c r="J349" i="3"/>
  <c r="BK695" i="3"/>
  <c r="J526" i="3"/>
  <c r="J466" i="3"/>
  <c r="BK405" i="3"/>
  <c r="J351" i="3"/>
  <c r="BK314" i="3"/>
  <c r="BK237" i="3"/>
  <c r="J517" i="3"/>
  <c r="BK424" i="3"/>
  <c r="BK364" i="3"/>
  <c r="BK248" i="3"/>
  <c r="J646" i="3"/>
  <c r="BK491" i="3"/>
  <c r="BK410" i="3"/>
  <c r="J674" i="3"/>
  <c r="J502" i="3"/>
  <c r="BK378" i="3"/>
  <c r="J254" i="3"/>
  <c r="J530" i="3"/>
  <c r="BK465" i="3"/>
  <c r="J367" i="3"/>
  <c r="J300" i="3"/>
  <c r="J574" i="3"/>
  <c r="J424" i="3"/>
  <c r="J699" i="3"/>
  <c r="BK461" i="3"/>
  <c r="BK394" i="3"/>
  <c r="BK231" i="3"/>
  <c r="BK693" i="3"/>
  <c r="BK399" i="3"/>
  <c r="J262" i="3"/>
  <c r="J687" i="3"/>
  <c r="J637" i="3"/>
  <c r="BK485" i="3"/>
  <c r="BK418" i="3"/>
  <c r="J353" i="3"/>
  <c r="J697" i="3"/>
  <c r="J681" i="3"/>
  <c r="J636" i="3"/>
  <c r="BK580" i="3"/>
  <c r="J568" i="3"/>
  <c r="BK464" i="3"/>
  <c r="J266" i="3"/>
  <c r="J693" i="3"/>
  <c r="J256" i="3"/>
  <c r="BK681" i="3"/>
  <c r="J527" i="3"/>
  <c r="J438" i="3"/>
  <c r="J399" i="3"/>
  <c r="BK355" i="3"/>
  <c r="J271" i="3"/>
  <c r="BK239" i="3"/>
  <c r="J694" i="3"/>
  <c r="BK503" i="3"/>
  <c r="BK456" i="3"/>
  <c r="J388" i="3"/>
  <c r="BK347" i="3"/>
  <c r="J325" i="3"/>
  <c r="J247" i="3"/>
  <c r="J602" i="3"/>
  <c r="J482" i="3"/>
  <c r="J356" i="3"/>
  <c r="J607" i="3"/>
  <c r="BK514" i="3"/>
  <c r="J447" i="3"/>
  <c r="J413" i="3"/>
  <c r="J355" i="3"/>
  <c r="J329" i="3"/>
  <c r="J249" i="3"/>
  <c r="BK531" i="3"/>
  <c r="J494" i="3"/>
  <c r="J454" i="3"/>
  <c r="BK393" i="3"/>
  <c r="J371" i="3"/>
  <c r="BK351" i="3"/>
  <c r="J294" i="3"/>
  <c r="BK678" i="3"/>
  <c r="BK493" i="3"/>
  <c r="J260" i="3"/>
  <c r="J126" i="2"/>
  <c r="BK703" i="3"/>
  <c r="BK698" i="3"/>
  <c r="J452" i="3"/>
  <c r="J396" i="3"/>
  <c r="J283" i="3"/>
  <c r="J702" i="3"/>
  <c r="BK539" i="3"/>
  <c r="BK380" i="3"/>
  <c r="BK256" i="3"/>
  <c r="J639" i="3"/>
  <c r="J470" i="3"/>
  <c r="BK373" i="3"/>
  <c r="J193" i="3"/>
  <c r="BK692" i="3"/>
  <c r="BK637" i="3"/>
  <c r="BK604" i="3"/>
  <c r="BK570" i="3"/>
  <c r="J445" i="3"/>
  <c r="BK353" i="3"/>
  <c r="J230" i="3"/>
  <c r="J461" i="3"/>
  <c r="J345" i="3"/>
  <c r="BK603" i="3"/>
  <c r="BK518" i="3"/>
  <c r="J408" i="3"/>
  <c r="J378" i="3"/>
  <c r="J331" i="3"/>
  <c r="J244" i="3"/>
  <c r="J691" i="3"/>
  <c r="J516" i="3"/>
  <c r="J460" i="3"/>
  <c r="BK413" i="3"/>
  <c r="J369" i="3"/>
  <c r="BK259" i="3"/>
  <c r="J237" i="3"/>
  <c r="J572" i="3"/>
  <c r="J469" i="3"/>
  <c r="BK683" i="3"/>
  <c r="BK527" i="3"/>
  <c r="BK460" i="3"/>
  <c r="J422" i="3"/>
  <c r="J336" i="3"/>
  <c r="J246" i="3"/>
  <c r="BK525" i="3"/>
  <c r="BK492" i="3"/>
  <c r="BK403" i="3"/>
  <c r="BK387" i="3"/>
  <c r="J360" i="3"/>
  <c r="BK253" i="3"/>
  <c r="J515" i="3"/>
  <c r="J429" i="3"/>
  <c r="J123" i="2"/>
  <c r="J703" i="3"/>
  <c r="BK605" i="3"/>
  <c r="J407" i="3"/>
  <c r="BK336" i="3"/>
  <c r="J700" i="3"/>
  <c r="BK429" i="3"/>
  <c r="J366" i="3"/>
  <c r="BK647" i="3"/>
  <c r="BK576" i="3"/>
  <c r="J410" i="3"/>
  <c r="BK266" i="3"/>
  <c r="BK691" i="3"/>
  <c r="J606" i="3"/>
  <c r="J537" i="3"/>
  <c r="BK447" i="3"/>
  <c r="J306" i="3"/>
  <c r="J195" i="3"/>
  <c r="BK334" i="3"/>
  <c r="BK540" i="3"/>
  <c r="J525" i="3"/>
  <c r="J434" i="3"/>
  <c r="BK384" i="3"/>
  <c r="BK306" i="3"/>
  <c r="BK538" i="3"/>
  <c r="BK407" i="3"/>
  <c r="J251" i="3"/>
  <c r="J426" i="3"/>
  <c r="BK676" i="3"/>
  <c r="BK501" i="3"/>
  <c r="J427" i="3"/>
  <c r="BK260" i="3"/>
  <c r="J610" i="3"/>
  <c r="BK515" i="3"/>
  <c r="BK438" i="3"/>
  <c r="J380" i="3"/>
  <c r="BK251" i="3"/>
  <c r="J492" i="3"/>
  <c r="BK126" i="2"/>
  <c r="J701" i="3"/>
  <c r="J514" i="3"/>
  <c r="BK388" i="3"/>
  <c r="BK230" i="3"/>
  <c r="BK574" i="3"/>
  <c r="BK371" i="3"/>
  <c r="BK674" i="3"/>
  <c r="BK568" i="3"/>
  <c r="J440" i="3"/>
  <c r="BK689" i="3"/>
  <c r="J609" i="3"/>
  <c r="BK541" i="3"/>
  <c r="BK457" i="3"/>
  <c r="J393" i="3"/>
  <c r="J264" i="3"/>
  <c r="J456" i="3"/>
  <c r="BK195" i="3"/>
  <c r="J531" i="3"/>
  <c r="BK504" i="3"/>
  <c r="J403" i="3"/>
  <c r="BK345" i="3"/>
  <c r="BK249" i="3"/>
  <c r="BK687" i="3"/>
  <c r="BK483" i="3"/>
  <c r="BK426" i="3"/>
  <c r="AS94" i="1"/>
  <c r="BK440" i="3"/>
  <c r="J373" i="3"/>
  <c r="BK329" i="3"/>
  <c r="BK467" i="3"/>
  <c r="J524" i="3"/>
  <c r="J462" i="3"/>
  <c r="J431" i="3"/>
  <c r="J375" i="3"/>
  <c r="J314" i="3"/>
  <c r="J234" i="3"/>
  <c r="J483" i="3"/>
  <c r="J258" i="3"/>
  <c r="BK606" i="3"/>
  <c r="BK494" i="3"/>
  <c r="BK358" i="3"/>
  <c r="J252" i="3"/>
  <c r="J604" i="3"/>
  <c r="BK466" i="3"/>
  <c r="J394" i="3"/>
  <c r="J382" i="3"/>
  <c r="BK335" i="3"/>
  <c r="J227" i="3"/>
  <c r="J358" i="3"/>
  <c r="BK129" i="2"/>
  <c r="J405" i="3"/>
  <c r="BK276" i="3"/>
  <c r="BK701" i="3"/>
  <c r="J570" i="3"/>
  <c r="BK386" i="3"/>
  <c r="J605" i="3"/>
  <c r="BK513" i="3"/>
  <c r="BK445" i="3"/>
  <c r="BK389" i="3"/>
  <c r="J338" i="3"/>
  <c r="BK262" i="3"/>
  <c r="J538" i="3"/>
  <c r="BK537" i="3"/>
  <c r="BK500" i="3"/>
  <c r="J458" i="3"/>
  <c r="BK420" i="3"/>
  <c r="BK344" i="3"/>
  <c r="BK246" i="3"/>
  <c r="J647" i="3"/>
  <c r="J485" i="3"/>
  <c r="J401" i="3"/>
  <c r="BK609" i="3"/>
  <c r="BK526" i="3"/>
  <c r="J450" i="3"/>
  <c r="J362" i="3"/>
  <c r="J276" i="3"/>
  <c r="J692" i="3"/>
  <c r="J518" i="3"/>
  <c r="J491" i="3"/>
  <c r="BK448" i="3"/>
  <c r="J391" i="3"/>
  <c r="BK362" i="3"/>
  <c r="BK325" i="3"/>
  <c r="J248" i="3"/>
  <c r="BK431" i="3"/>
  <c r="T121" i="2" l="1"/>
  <c r="T120" i="2" s="1"/>
  <c r="P354" i="3"/>
  <c r="R354" i="3"/>
  <c r="P365" i="3"/>
  <c r="T354" i="3"/>
  <c r="J34" i="2"/>
  <c r="AW95" i="1" s="1"/>
  <c r="R436" i="3"/>
  <c r="T436" i="3"/>
  <c r="T263" i="3"/>
  <c r="P263" i="3"/>
  <c r="R411" i="3"/>
  <c r="R397" i="3" s="1"/>
  <c r="R430" i="3"/>
  <c r="T459" i="3"/>
  <c r="BK263" i="3"/>
  <c r="J263" i="3"/>
  <c r="J102" i="3"/>
  <c r="T333" i="3"/>
  <c r="BK392" i="3"/>
  <c r="J392" i="3" s="1"/>
  <c r="J129" i="3" s="1"/>
  <c r="R406" i="3"/>
  <c r="BK425" i="3"/>
  <c r="J425" i="3"/>
  <c r="J145" i="3" s="1"/>
  <c r="T430" i="3"/>
  <c r="BK468" i="3"/>
  <c r="J468" i="3"/>
  <c r="J163" i="3"/>
  <c r="P192" i="3"/>
  <c r="P188" i="3" s="1"/>
  <c r="T238" i="3"/>
  <c r="P446" i="3"/>
  <c r="P441" i="3"/>
  <c r="P435" i="3"/>
  <c r="P459" i="3"/>
  <c r="R468" i="3"/>
  <c r="R192" i="3"/>
  <c r="P238" i="3"/>
  <c r="P333" i="3"/>
  <c r="P484" i="3"/>
  <c r="BK192" i="3"/>
  <c r="J192" i="3" s="1"/>
  <c r="J99" i="3" s="1"/>
  <c r="BK238" i="3"/>
  <c r="J238" i="3"/>
  <c r="J101" i="3"/>
  <c r="BK333" i="3"/>
  <c r="J333" i="3" s="1"/>
  <c r="J103" i="3" s="1"/>
  <c r="T385" i="3"/>
  <c r="BK406" i="3"/>
  <c r="J406" i="3" s="1"/>
  <c r="J136" i="3" s="1"/>
  <c r="T411" i="3"/>
  <c r="P425" i="3"/>
  <c r="R455" i="3"/>
  <c r="R463" i="3"/>
  <c r="P608" i="3"/>
  <c r="T192" i="3"/>
  <c r="P229" i="3"/>
  <c r="T229" i="3"/>
  <c r="T188" i="3" s="1"/>
  <c r="P385" i="3"/>
  <c r="P376" i="3" s="1"/>
  <c r="T392" i="3"/>
  <c r="T376" i="3" s="1"/>
  <c r="T406" i="3"/>
  <c r="T397" i="3"/>
  <c r="P430" i="3"/>
  <c r="P416" i="3" s="1"/>
  <c r="T446" i="3"/>
  <c r="T441" i="3" s="1"/>
  <c r="BK459" i="3"/>
  <c r="J459" i="3"/>
  <c r="J161" i="3"/>
  <c r="R484" i="3"/>
  <c r="R608" i="3"/>
  <c r="R643" i="3"/>
  <c r="R263" i="3"/>
  <c r="BK385" i="3"/>
  <c r="J385" i="3"/>
  <c r="J127" i="3"/>
  <c r="P392" i="3"/>
  <c r="P411" i="3"/>
  <c r="R446" i="3"/>
  <c r="R441" i="3"/>
  <c r="P455" i="3"/>
  <c r="BK463" i="3"/>
  <c r="J463" i="3" s="1"/>
  <c r="J162" i="3" s="1"/>
  <c r="T463" i="3"/>
  <c r="T468" i="3"/>
  <c r="P643" i="3"/>
  <c r="R425" i="3"/>
  <c r="R416" i="3" s="1"/>
  <c r="BK484" i="3"/>
  <c r="J484" i="3"/>
  <c r="J164" i="3"/>
  <c r="T643" i="3"/>
  <c r="BK411" i="3"/>
  <c r="J411" i="3" s="1"/>
  <c r="J138" i="3" s="1"/>
  <c r="BK430" i="3"/>
  <c r="J430" i="3"/>
  <c r="J147" i="3"/>
  <c r="BK455" i="3"/>
  <c r="J455" i="3" s="1"/>
  <c r="J160" i="3" s="1"/>
  <c r="R459" i="3"/>
  <c r="P463" i="3"/>
  <c r="P468" i="3"/>
  <c r="BK608" i="3"/>
  <c r="J608" i="3" s="1"/>
  <c r="J165" i="3" s="1"/>
  <c r="P680" i="3"/>
  <c r="BK229" i="3"/>
  <c r="BK188" i="3" s="1"/>
  <c r="J229" i="3"/>
  <c r="J100" i="3"/>
  <c r="R229" i="3"/>
  <c r="R238" i="3"/>
  <c r="R188" i="3" s="1"/>
  <c r="R333" i="3"/>
  <c r="R385" i="3"/>
  <c r="R392" i="3"/>
  <c r="R376" i="3" s="1"/>
  <c r="P406" i="3"/>
  <c r="P397" i="3" s="1"/>
  <c r="T425" i="3"/>
  <c r="T416" i="3"/>
  <c r="BK446" i="3"/>
  <c r="J446" i="3"/>
  <c r="J156" i="3" s="1"/>
  <c r="T455" i="3"/>
  <c r="T484" i="3"/>
  <c r="T608" i="3"/>
  <c r="BK643" i="3"/>
  <c r="J643" i="3"/>
  <c r="J166" i="3" s="1"/>
  <c r="BK680" i="3"/>
  <c r="J680" i="3"/>
  <c r="J167" i="3"/>
  <c r="R680" i="3"/>
  <c r="T680" i="3"/>
  <c r="BK339" i="3"/>
  <c r="J339" i="3"/>
  <c r="J104" i="3"/>
  <c r="BK402" i="3"/>
  <c r="J402" i="3"/>
  <c r="J134" i="3"/>
  <c r="BK417" i="3"/>
  <c r="J417" i="3" s="1"/>
  <c r="J141" i="3" s="1"/>
  <c r="BK419" i="3"/>
  <c r="J419" i="3"/>
  <c r="J142" i="3"/>
  <c r="BK348" i="3"/>
  <c r="J348" i="3" s="1"/>
  <c r="J109" i="3" s="1"/>
  <c r="BK370" i="3"/>
  <c r="J370" i="3"/>
  <c r="J119" i="3"/>
  <c r="BK381" i="3"/>
  <c r="J381" i="3" s="1"/>
  <c r="J125" i="3" s="1"/>
  <c r="BK395" i="3"/>
  <c r="J395" i="3"/>
  <c r="J130" i="3"/>
  <c r="BK444" i="3"/>
  <c r="J444" i="3" s="1"/>
  <c r="J155" i="3" s="1"/>
  <c r="BK421" i="3"/>
  <c r="J421" i="3"/>
  <c r="J143" i="3"/>
  <c r="BK453" i="3"/>
  <c r="J453" i="3" s="1"/>
  <c r="J159" i="3" s="1"/>
  <c r="BK122" i="2"/>
  <c r="J122" i="2"/>
  <c r="J98" i="2"/>
  <c r="BK361" i="3"/>
  <c r="J361" i="3" s="1"/>
  <c r="J115" i="3" s="1"/>
  <c r="BK368" i="3"/>
  <c r="J368" i="3"/>
  <c r="J118" i="3"/>
  <c r="BK409" i="3"/>
  <c r="J409" i="3" s="1"/>
  <c r="J137" i="3" s="1"/>
  <c r="BK414" i="3"/>
  <c r="J414" i="3"/>
  <c r="J139" i="3"/>
  <c r="BK428" i="3"/>
  <c r="J428" i="3" s="1"/>
  <c r="J146" i="3" s="1"/>
  <c r="BK350" i="3"/>
  <c r="J350" i="3"/>
  <c r="J110" i="3"/>
  <c r="BK359" i="3"/>
  <c r="J359" i="3" s="1"/>
  <c r="J114" i="3" s="1"/>
  <c r="BK437" i="3"/>
  <c r="BK451" i="3"/>
  <c r="J451" i="3"/>
  <c r="J158" i="3" s="1"/>
  <c r="BK125" i="2"/>
  <c r="BK189" i="3"/>
  <c r="BK390" i="3"/>
  <c r="J390" i="3"/>
  <c r="J128" i="3" s="1"/>
  <c r="BK423" i="3"/>
  <c r="J423" i="3"/>
  <c r="J144" i="3"/>
  <c r="BK439" i="3"/>
  <c r="J439" i="3"/>
  <c r="J152" i="3" s="1"/>
  <c r="BK377" i="3"/>
  <c r="J377" i="3"/>
  <c r="J123" i="3"/>
  <c r="BK442" i="3"/>
  <c r="BK346" i="3"/>
  <c r="J346" i="3" s="1"/>
  <c r="J108" i="3" s="1"/>
  <c r="BK379" i="3"/>
  <c r="J379" i="3"/>
  <c r="J124" i="3"/>
  <c r="BK404" i="3"/>
  <c r="J404" i="3" s="1"/>
  <c r="J135" i="3" s="1"/>
  <c r="J89" i="3"/>
  <c r="BK372" i="3"/>
  <c r="J372" i="3"/>
  <c r="J120" i="3"/>
  <c r="BK383" i="3"/>
  <c r="J383" i="3" s="1"/>
  <c r="J126" i="3" s="1"/>
  <c r="BK398" i="3"/>
  <c r="J398" i="3"/>
  <c r="J132" i="3"/>
  <c r="BK400" i="3"/>
  <c r="J400" i="3" s="1"/>
  <c r="J133" i="3" s="1"/>
  <c r="BK128" i="2"/>
  <c r="J128" i="2" s="1"/>
  <c r="J100" i="2" s="1"/>
  <c r="BK352" i="3"/>
  <c r="J352" i="3"/>
  <c r="J111" i="3"/>
  <c r="BK357" i="3"/>
  <c r="J357" i="3"/>
  <c r="J113" i="3" s="1"/>
  <c r="BK363" i="3"/>
  <c r="J363" i="3"/>
  <c r="J116" i="3"/>
  <c r="BK374" i="3"/>
  <c r="J374" i="3"/>
  <c r="J121" i="3" s="1"/>
  <c r="BK433" i="3"/>
  <c r="J433" i="3"/>
  <c r="J148" i="3"/>
  <c r="BK449" i="3"/>
  <c r="J449" i="3"/>
  <c r="J157" i="3" s="1"/>
  <c r="F184" i="3"/>
  <c r="BE195" i="3"/>
  <c r="BE227" i="3"/>
  <c r="BE230" i="3"/>
  <c r="BE249" i="3"/>
  <c r="BE256" i="3"/>
  <c r="BE266" i="3"/>
  <c r="BE314" i="3"/>
  <c r="BE432" i="3"/>
  <c r="BE450" i="3"/>
  <c r="BE483" i="3"/>
  <c r="BE500" i="3"/>
  <c r="BE576" i="3"/>
  <c r="BE644" i="3"/>
  <c r="J125" i="2"/>
  <c r="J99" i="2" s="1"/>
  <c r="BE234" i="3"/>
  <c r="BE239" i="3"/>
  <c r="BE262" i="3"/>
  <c r="BE340" i="3"/>
  <c r="BE353" i="3"/>
  <c r="BE412" i="3"/>
  <c r="BE426" i="3"/>
  <c r="BE427" i="3"/>
  <c r="BE443" i="3"/>
  <c r="BE445" i="3"/>
  <c r="BE460" i="3"/>
  <c r="BE470" i="3"/>
  <c r="BE503" i="3"/>
  <c r="BE513" i="3"/>
  <c r="BE516" i="3"/>
  <c r="BE524" i="3"/>
  <c r="BE539" i="3"/>
  <c r="BE541" i="3"/>
  <c r="BE647" i="3"/>
  <c r="BE678" i="3"/>
  <c r="BE325" i="3"/>
  <c r="BE356" i="3"/>
  <c r="BE366" i="3"/>
  <c r="BE407" i="3"/>
  <c r="BE408" i="3"/>
  <c r="BE413" i="3"/>
  <c r="BE415" i="3"/>
  <c r="BE420" i="3"/>
  <c r="BE429" i="3"/>
  <c r="BE452" i="3"/>
  <c r="BE454" i="3"/>
  <c r="BE467" i="3"/>
  <c r="BE469" i="3"/>
  <c r="BE517" i="3"/>
  <c r="BE568" i="3"/>
  <c r="BE580" i="3"/>
  <c r="BE604" i="3"/>
  <c r="BE637" i="3"/>
  <c r="BE692" i="3"/>
  <c r="BE254" i="3"/>
  <c r="BE405" i="3"/>
  <c r="BE461" i="3"/>
  <c r="BE540" i="3"/>
  <c r="BE574" i="3"/>
  <c r="BE606" i="3"/>
  <c r="BE639" i="3"/>
  <c r="BE681" i="3"/>
  <c r="E85" i="3"/>
  <c r="BE190" i="3"/>
  <c r="BE193" i="3"/>
  <c r="BE247" i="3"/>
  <c r="BE253" i="3"/>
  <c r="BE276" i="3"/>
  <c r="BE331" i="3"/>
  <c r="BE345" i="3"/>
  <c r="BE367" i="3"/>
  <c r="BE373" i="3"/>
  <c r="BE387" i="3"/>
  <c r="BE393" i="3"/>
  <c r="BE396" i="3"/>
  <c r="BE410" i="3"/>
  <c r="BE418" i="3"/>
  <c r="BE438" i="3"/>
  <c r="BE440" i="3"/>
  <c r="BE447" i="3"/>
  <c r="BE448" i="3"/>
  <c r="BE465" i="3"/>
  <c r="BE466" i="3"/>
  <c r="BE491" i="3"/>
  <c r="BE514" i="3"/>
  <c r="BE518" i="3"/>
  <c r="BE525" i="3"/>
  <c r="BE646" i="3"/>
  <c r="BE676" i="3"/>
  <c r="BE492" i="3"/>
  <c r="BE494" i="3"/>
  <c r="BE515" i="3"/>
  <c r="BE527" i="3"/>
  <c r="BE528" i="3"/>
  <c r="BE605" i="3"/>
  <c r="BE610" i="3"/>
  <c r="BE237" i="3"/>
  <c r="BE246" i="3"/>
  <c r="BE248" i="3"/>
  <c r="BE258" i="3"/>
  <c r="BE259" i="3"/>
  <c r="BE349" i="3"/>
  <c r="BE358" i="3"/>
  <c r="BE369" i="3"/>
  <c r="BE380" i="3"/>
  <c r="BE382" i="3"/>
  <c r="BE394" i="3"/>
  <c r="BE401" i="3"/>
  <c r="BE424" i="3"/>
  <c r="BE526" i="3"/>
  <c r="BE602" i="3"/>
  <c r="BE609" i="3"/>
  <c r="BE683" i="3"/>
  <c r="BE264" i="3"/>
  <c r="BE306" i="3"/>
  <c r="BE351" i="3"/>
  <c r="BE364" i="3"/>
  <c r="BE371" i="3"/>
  <c r="BE462" i="3"/>
  <c r="BE636" i="3"/>
  <c r="BE641" i="3"/>
  <c r="BE674" i="3"/>
  <c r="BE689" i="3"/>
  <c r="BE226" i="3"/>
  <c r="BE300" i="3"/>
  <c r="BE329" i="3"/>
  <c r="BE335" i="3"/>
  <c r="BE355" i="3"/>
  <c r="BE378" i="3"/>
  <c r="BE388" i="3"/>
  <c r="BE399" i="3"/>
  <c r="BE431" i="3"/>
  <c r="BE458" i="3"/>
  <c r="BE531" i="3"/>
  <c r="BE538" i="3"/>
  <c r="BE607" i="3"/>
  <c r="BE687" i="3"/>
  <c r="BE691" i="3"/>
  <c r="BE698" i="3"/>
  <c r="BE699" i="3"/>
  <c r="BE702" i="3"/>
  <c r="BE231" i="3"/>
  <c r="BE260" i="3"/>
  <c r="BE271" i="3"/>
  <c r="BE334" i="3"/>
  <c r="BE336" i="3"/>
  <c r="BE338" i="3"/>
  <c r="BE344" i="3"/>
  <c r="BE347" i="3"/>
  <c r="BE360" i="3"/>
  <c r="BE362" i="3"/>
  <c r="BE384" i="3"/>
  <c r="BE434" i="3"/>
  <c r="BE456" i="3"/>
  <c r="BE501" i="3"/>
  <c r="BE530" i="3"/>
  <c r="BE242" i="3"/>
  <c r="BE283" i="3"/>
  <c r="BE389" i="3"/>
  <c r="BE391" i="3"/>
  <c r="BE403" i="3"/>
  <c r="BE493" i="3"/>
  <c r="BE502" i="3"/>
  <c r="BE504" i="3"/>
  <c r="BE537" i="3"/>
  <c r="BE572" i="3"/>
  <c r="BE693" i="3"/>
  <c r="BE694" i="3"/>
  <c r="BE695" i="3"/>
  <c r="BE696" i="3"/>
  <c r="BE697" i="3"/>
  <c r="BE700" i="3"/>
  <c r="BE701" i="3"/>
  <c r="BE244" i="3"/>
  <c r="BE251" i="3"/>
  <c r="BE252" i="3"/>
  <c r="BE294" i="3"/>
  <c r="BE375" i="3"/>
  <c r="BE386" i="3"/>
  <c r="BE422" i="3"/>
  <c r="BE457" i="3"/>
  <c r="BE464" i="3"/>
  <c r="BE482" i="3"/>
  <c r="BE485" i="3"/>
  <c r="BE512" i="3"/>
  <c r="BE570" i="3"/>
  <c r="BE578" i="3"/>
  <c r="BE582" i="3"/>
  <c r="BE603" i="3"/>
  <c r="BE703" i="3"/>
  <c r="E85" i="2"/>
  <c r="J89" i="2"/>
  <c r="F117" i="2"/>
  <c r="BE126" i="2"/>
  <c r="BE129" i="2"/>
  <c r="BE123" i="2"/>
  <c r="BA95" i="1"/>
  <c r="F34" i="3"/>
  <c r="BA96" i="1"/>
  <c r="BA94" i="1"/>
  <c r="AW94" i="1"/>
  <c r="AK30" i="1"/>
  <c r="F37" i="2"/>
  <c r="BD95" i="1" s="1"/>
  <c r="F37" i="3"/>
  <c r="BD96" i="1"/>
  <c r="J34" i="3"/>
  <c r="AW96" i="1"/>
  <c r="F35" i="3"/>
  <c r="BB96" i="1" s="1"/>
  <c r="BB94" i="1" s="1"/>
  <c r="AX94" i="1" s="1"/>
  <c r="F36" i="3"/>
  <c r="BC96" i="1"/>
  <c r="BC94" i="1" s="1"/>
  <c r="W32" i="1" s="1"/>
  <c r="BK343" i="3" l="1"/>
  <c r="P342" i="3"/>
  <c r="P341" i="3"/>
  <c r="P187" i="3"/>
  <c r="AU96" i="1"/>
  <c r="AU94" i="1" s="1"/>
  <c r="BK121" i="2"/>
  <c r="BK120" i="2"/>
  <c r="J120" i="2"/>
  <c r="J96" i="2"/>
  <c r="BK441" i="3"/>
  <c r="J441" i="3"/>
  <c r="J153" i="3"/>
  <c r="BK436" i="3"/>
  <c r="J436" i="3"/>
  <c r="J150" i="3"/>
  <c r="T435" i="3"/>
  <c r="T342" i="3"/>
  <c r="T341" i="3"/>
  <c r="T187" i="3"/>
  <c r="R435" i="3"/>
  <c r="R342" i="3"/>
  <c r="R341" i="3"/>
  <c r="R187" i="3"/>
  <c r="BK365" i="3"/>
  <c r="J365" i="3" s="1"/>
  <c r="J117" i="3" s="1"/>
  <c r="BK354" i="3"/>
  <c r="J354" i="3"/>
  <c r="J112" i="3"/>
  <c r="J188" i="3"/>
  <c r="J97" i="3"/>
  <c r="J343" i="3"/>
  <c r="J107" i="3"/>
  <c r="BK416" i="3"/>
  <c r="J416" i="3"/>
  <c r="J140" i="3"/>
  <c r="J442" i="3"/>
  <c r="J154" i="3"/>
  <c r="J437" i="3"/>
  <c r="J151" i="3"/>
  <c r="J189" i="3"/>
  <c r="J98" i="3"/>
  <c r="BK376" i="3"/>
  <c r="J376" i="3"/>
  <c r="J122" i="3"/>
  <c r="BK397" i="3"/>
  <c r="J397" i="3"/>
  <c r="J131" i="3"/>
  <c r="AY94" i="1"/>
  <c r="F33" i="3"/>
  <c r="AZ96" i="1" s="1"/>
  <c r="BD94" i="1"/>
  <c r="W33" i="1"/>
  <c r="W31" i="1"/>
  <c r="W30" i="1"/>
  <c r="J33" i="2"/>
  <c r="AV95" i="1"/>
  <c r="AT95" i="1"/>
  <c r="F33" i="2"/>
  <c r="AZ95" i="1" s="1"/>
  <c r="J33" i="3"/>
  <c r="AV96" i="1" s="1"/>
  <c r="AT96" i="1" s="1"/>
  <c r="BK435" i="3" l="1"/>
  <c r="J435" i="3"/>
  <c r="J149" i="3"/>
  <c r="J121" i="2"/>
  <c r="J97" i="2"/>
  <c r="J30" i="2"/>
  <c r="AG95" i="1"/>
  <c r="AZ94" i="1"/>
  <c r="AV94" i="1" s="1"/>
  <c r="AK29" i="1" s="1"/>
  <c r="BK342" i="3" l="1"/>
  <c r="BK341" i="3"/>
  <c r="J341" i="3"/>
  <c r="J105" i="3"/>
  <c r="J39" i="2"/>
  <c r="AN95" i="1"/>
  <c r="W29" i="1"/>
  <c r="AT94" i="1"/>
  <c r="BK187" i="3" l="1"/>
  <c r="J187" i="3"/>
  <c r="J342" i="3"/>
  <c r="J106" i="3" s="1"/>
  <c r="J30" i="3"/>
  <c r="AG96" i="1"/>
  <c r="AG94" i="1"/>
  <c r="AK26" i="1"/>
  <c r="AN94" i="1" l="1"/>
  <c r="J96" i="3"/>
  <c r="J39" i="3"/>
  <c r="AN96" i="1"/>
  <c r="AK35" i="1"/>
</calcChain>
</file>

<file path=xl/sharedStrings.xml><?xml version="1.0" encoding="utf-8"?>
<sst xmlns="http://schemas.openxmlformats.org/spreadsheetml/2006/main" count="6059" uniqueCount="1142">
  <si>
    <t>Export Komplet</t>
  </si>
  <si>
    <t/>
  </si>
  <si>
    <t>2.0</t>
  </si>
  <si>
    <t>False</t>
  </si>
  <si>
    <t>{9296e00f-7d78-45dd-8090-217762cdaac8}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</si>
  <si>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</si>
  <si>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</si>
  <si>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</si>
  <si>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</si>
  <si>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</si>
  <si>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</si>
  <si>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</si>
  <si>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</si>
  <si>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</si>
  <si>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25-044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</si>
  <si>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</si>
  <si>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</si>
  <si>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Základní škola Přelouč, Masarykovo náměstí č.p.50</t>
  </si>
  <si>
    <t>KSO:</t>
  </si>
  <si>
    <t>CC-CZ:</t>
  </si>
  <si>
    <t>Místo:</t>
  </si>
  <si>
    <t>Přelouč</t>
  </si>
  <si>
    <t>Datum:</t>
  </si>
  <si>
    <t>12. 11. 2025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</si>
  <si>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</si>
  <si>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</si>
  <si>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</si>
  <si>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</si>
  <si>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</si>
  <si>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</si>
  <si>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</si>
  <si>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Ing. Vítězslav Vomočil, Pardubice</t>
  </si>
  <si>
    <t>True</t>
  </si>
  <si>
    <t>Zpracovatel:</t>
  </si>
  <si>
    <t>A.Vojtěch - rozpočty staveb</t>
  </si>
  <si>
    <t>Poznámka:</t>
  </si>
  <si>
    <t>Veškeré rozměry budou upřesněny po odkrytí a prozkoumání jednotlivých prvků. Výpis materiálu neslouží dodavateli pro jeho objednávku, rozhodující je reálný stav při provádění.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</si>
  <si>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</si>
  <si>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</si>
  <si>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</si>
  <si>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</si>
  <si>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</si>
  <si>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</si>
  <si>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</si>
  <si>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</si>
  <si>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</si>
  <si>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</si>
  <si>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</si>
  <si>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</si>
  <si>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</si>
  <si>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</si>
  <si>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</si>
  <si>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</si>
  <si>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</si>
  <si>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</si>
  <si>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</si>
  <si>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</si>
  <si>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</si>
  <si>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</si>
  <si>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</si>
  <si>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</si>
  <si>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</si>
  <si>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</si>
  <si>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</si>
  <si>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</si>
  <si>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</si>
  <si>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</si>
  <si>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</si>
  <si>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</si>
  <si>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</si>
  <si>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</si>
  <si>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</si>
  <si>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</si>
  <si>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</si>
  <si>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</si>
  <si>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</si>
  <si>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</si>
  <si>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</si>
  <si>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</si>
  <si>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</si>
  <si>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</si>
  <si>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</si>
  <si>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</si>
  <si>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</si>
  <si>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</si>
  <si>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1</t>
  </si>
  <si>
    <t>{b75feeb4-33fa-4a42-809c-15bc4eee0b40}</t>
  </si>
  <si>
    <t>2</t>
  </si>
  <si>
    <t>01</t>
  </si>
  <si>
    <t>Výměna oken</t>
  </si>
  <si>
    <t>STA</t>
  </si>
  <si>
    <t>{a9062d61-67a0-42aa-8edd-d821a2e7e095}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</si>
  <si>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</si>
  <si>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</si>
  <si>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</si>
  <si>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</si>
  <si>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</si>
  <si>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</si>
  <si>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</si>
  <si>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</si>
  <si>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</si>
  <si>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</si>
  <si>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 xml:space="preserve">    VRN4 - Inženýrská činnost zkoušky a měření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</si>
  <si>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</si>
  <si>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</si>
  <si>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</si>
  <si>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</si>
  <si>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</si>
  <si>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</si>
  <si>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</si>
  <si>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</si>
  <si>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</si>
  <si>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</si>
  <si>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</si>
  <si>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</si>
  <si>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</si>
  <si>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</si>
  <si>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</si>
  <si>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</si>
  <si>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</si>
  <si>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</si>
  <si>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</si>
  <si>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</si>
  <si>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</si>
  <si>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030001000</t>
  </si>
  <si>
    <t>celek</t>
  </si>
  <si>
    <t>CS ÚRS 2025 01</t>
  </si>
  <si>
    <t>1024</t>
  </si>
  <si>
    <t>-1196200860</t>
  </si>
  <si>
    <t>P</t>
  </si>
  <si>
    <t>Poznámka k položce:_x000D_
Veškeré náklady na vybudování a zajištění zařízení staveniště, jeho provoz včetně skládky a meziskládky materiálu. Odstranění zařízení staveniště a uvedení ploch po ZS do původního stavu.</t>
  </si>
  <si>
    <t>VRN4</t>
  </si>
  <si>
    <t>Inženýrská činnost zkoušky a měření</t>
  </si>
  <si>
    <t>045002000</t>
  </si>
  <si>
    <t>Kompletační a koordinační činnost</t>
  </si>
  <si>
    <t>-690097490</t>
  </si>
  <si>
    <t>Poznámka k položce:_x000D_
Koordinace veškerých prací a dodávek které jsou součástí díla.</t>
  </si>
  <si>
    <t>VRN7</t>
  </si>
  <si>
    <t>Provozní vlivy</t>
  </si>
  <si>
    <t>3</t>
  </si>
  <si>
    <t>071002000</t>
  </si>
  <si>
    <t>Provoz investora, třetích osob</t>
  </si>
  <si>
    <t>2058012741</t>
  </si>
  <si>
    <t>Poznámka k položce:_x000D_
Práce za provozu investora v areálu školy.</t>
  </si>
  <si>
    <t>01 - Výměna oken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</si>
  <si>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</si>
  <si>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</si>
  <si>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</si>
  <si>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</si>
  <si>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</si>
  <si>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</si>
  <si>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</si>
  <si>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</si>
  <si>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</si>
  <si>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741 - Elektroinstalace </t>
  </si>
  <si>
    <t xml:space="preserve">      D1 - Rozvaděč RPP1.3</t>
  </si>
  <si>
    <t xml:space="preserve">        D2 - SVODIČ PŘEPĚTÍ</t>
  </si>
  <si>
    <t xml:space="preserve">        D3 - VYPÍNAČ MODULOVÝ MSO, MSN</t>
  </si>
  <si>
    <t xml:space="preserve">        D4 - PROUDOVÝ CHRÁNIČ S NADPROUDOVOU OCHRANOU, Ue AC 230V</t>
  </si>
  <si>
    <t xml:space="preserve">        D5 - OCEP. SKŘÍŇ - PROVEDENÍ EI-S 30 (ELROZ)</t>
  </si>
  <si>
    <t xml:space="preserve">      D6 - Rozvaděč RP1.3</t>
  </si>
  <si>
    <t xml:space="preserve">      D7 - Rozvaděč RP2.3</t>
  </si>
  <si>
    <t xml:space="preserve">        D8 - ROZVODNICOVÁ SKŘÍŇ RZA PRO ZAPUŠTĚNOU MONTÁŽ, KRYTÍ IP30</t>
  </si>
  <si>
    <t xml:space="preserve">      D9 - Elektrorozvody 1.NP</t>
  </si>
  <si>
    <t xml:space="preserve">        D10 - Úprava rozvaděče RPP1.2</t>
  </si>
  <si>
    <t xml:space="preserve">        D11 - JISTIČ, Ue AC 230/400 V / DC 72 V, CHARAKTERISTIKA C, 1PÓL, Icn 10 kA</t>
  </si>
  <si>
    <t xml:space="preserve">        D12 - KABEL SILOVÝ, IZOLACE PVC</t>
  </si>
  <si>
    <t xml:space="preserve">        D13 - KABEL SE ZVÝŠ.ODOLNOSTÍ PROTI ŠÍŘENÍ PLAMENE-NESTÍNĚNÝ</t>
  </si>
  <si>
    <t xml:space="preserve">        D14 - LIŠTY ELEKTROINSTALAČNÍ PLASTOVÉ</t>
  </si>
  <si>
    <t xml:space="preserve">        D15 - LIŠTY ELEKTROINSTALAČNÍ PLASTOVÉ BEZHALOGENOVÉ</t>
  </si>
  <si>
    <t xml:space="preserve">        D16 - KRABICE LIŠTOVÉ</t>
  </si>
  <si>
    <t xml:space="preserve">        D17 - SVORKOVNICE DO KRABIC</t>
  </si>
  <si>
    <t xml:space="preserve">      D18 - Elektrorozvody 2.NP</t>
  </si>
  <si>
    <t xml:space="preserve">        D19 - Úprava rozvaděče RP1.2</t>
  </si>
  <si>
    <t xml:space="preserve">      D20 - Elektrorozvody 3.NP</t>
  </si>
  <si>
    <t xml:space="preserve">        D21 - Úprava rozvaděče RP2.2</t>
  </si>
  <si>
    <t xml:space="preserve">      D22 - Úprava bleskosvodu</t>
  </si>
  <si>
    <t xml:space="preserve">        D23 - Demontáž svodu</t>
  </si>
  <si>
    <t xml:space="preserve">          D24 - Montáž hromosvodného vedení svodových drátů nebo lan</t>
  </si>
  <si>
    <t xml:space="preserve">          D25 - Montáž hromosvodného vedení - svorek</t>
  </si>
  <si>
    <t xml:space="preserve">        D27 - Nový svod</t>
  </si>
  <si>
    <t xml:space="preserve">          D26 - Montáž hromosvodného vedení - ochranných prvků</t>
  </si>
  <si>
    <t xml:space="preserve">          D28 - SVORKA HROMOSVODNÍ UZEMŇOVACÍ FeZn DLE ČSN EN 62561-1</t>
  </si>
  <si>
    <t xml:space="preserve">          D29 - OCHRANNÝ ÚHELNÍK A DRŽÁK DLE ČSN EN 62561-4 (FeZn)</t>
  </si>
  <si>
    <t xml:space="preserve">          D30 - HLINÍKOVÉ VODIČE</t>
  </si>
  <si>
    <t xml:space="preserve">          D31 - OCELOVÝ VODIČ POZINKOVANÝ DLE ČSN EN 62561-2</t>
  </si>
  <si>
    <t xml:space="preserve">          D32 - PODPĚRA VEDENÍ FEZN DLE ČSN EN 62561-4</t>
  </si>
  <si>
    <t xml:space="preserve">      D34 - HODINOVE ZUCTOVACI SAZBY </t>
  </si>
  <si>
    <t xml:space="preserve">      D35 - PROVEDENÍ REVIZNÍCH ZKOUŠEK DLE ČSN 331500</t>
  </si>
  <si>
    <t xml:space="preserve">      D36 - OSTATNÍ A VEDLEJŠÍ NÁKLADY</t>
  </si>
  <si>
    <t xml:space="preserve">    764 - Konstrukce klempířské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</si>
  <si>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</si>
  <si>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</si>
  <si>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</si>
  <si>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</si>
  <si>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HSV</t>
  </si>
  <si>
    <t>Práce a dodávky HSV</t>
  </si>
  <si>
    <t>Svislé a kompletní konstrukce</t>
  </si>
  <si>
    <t>319202321</t>
  </si>
  <si>
    <t>Vyrovnání nerovného povrchu zdiva tl přes 30 do 80 mm přizděním</t>
  </si>
  <si>
    <t>m2</t>
  </si>
  <si>
    <t>CS ÚRS 2025 02</t>
  </si>
  <si>
    <t>4</t>
  </si>
  <si>
    <t>-2104913184</t>
  </si>
  <si>
    <t>VV</t>
  </si>
  <si>
    <t>"doplnění odpadlého ostění - předpoklad" 40,0</t>
  </si>
  <si>
    <t>6</t>
  </si>
  <si>
    <t>Úpravy povrchů, podlahy a osazování výplní</t>
  </si>
  <si>
    <t>612325302</t>
  </si>
  <si>
    <t>Vápenocementová štuková omítka ostění nebo nadpraží</t>
  </si>
  <si>
    <t>1094033135</t>
  </si>
  <si>
    <t>"předpoklad" 40,0</t>
  </si>
  <si>
    <t>619995001</t>
  </si>
  <si>
    <t>Začištění omítek kolem oken, dveří, podlah nebo obkladů</t>
  </si>
  <si>
    <t>m</t>
  </si>
  <si>
    <t>194569686</t>
  </si>
  <si>
    <t>(0,9+0,6)*2*1</t>
  </si>
  <si>
    <t>(0,9+0,35)*2*2</t>
  </si>
  <si>
    <t>(3,2+1,5)*2*2</t>
  </si>
  <si>
    <t>(3,1+1,5)*2*1</t>
  </si>
  <si>
    <t>(1,2+0,6)*2*9</t>
  </si>
  <si>
    <t>(0,6+1,2)*2*3</t>
  </si>
  <si>
    <t>(1,2+1,2)*2*13</t>
  </si>
  <si>
    <t>(2,75+1,2+2,75)*1</t>
  </si>
  <si>
    <t>(1,125+2,15)*2*1</t>
  </si>
  <si>
    <t>(3,6+2,4)*2*9</t>
  </si>
  <si>
    <t>(1,8+2,4)*2*1</t>
  </si>
  <si>
    <t>(2,175+2,4)*2*1</t>
  </si>
  <si>
    <t>(0,675+2,4)*2*1</t>
  </si>
  <si>
    <t>(3,0+2,4)*2*2</t>
  </si>
  <si>
    <t>(2,4+3,45)*2*1</t>
  </si>
  <si>
    <t>(3,6+3,45)*2*5</t>
  </si>
  <si>
    <t>(1,125+3,0)*2*1</t>
  </si>
  <si>
    <t>3,14*1,2*2</t>
  </si>
  <si>
    <t>(1,125+2,4)*2*1</t>
  </si>
  <si>
    <t>(1,125+2,1)*2*1</t>
  </si>
  <si>
    <t>(2,65+1,8+2,65)*1</t>
  </si>
  <si>
    <t>Vnitřní strana</t>
  </si>
  <si>
    <t>444,536</t>
  </si>
  <si>
    <t>Vnější strana</t>
  </si>
  <si>
    <t>-40,0/0,15</t>
  </si>
  <si>
    <t>Nová omítka ostění</t>
  </si>
  <si>
    <t>Součet</t>
  </si>
  <si>
    <t>6199951.1</t>
  </si>
  <si>
    <t>Zapravení zdiva a omítky v místě nových elektrorozvaděčů</t>
  </si>
  <si>
    <t>kus</t>
  </si>
  <si>
    <t>-1938459965</t>
  </si>
  <si>
    <t>619996147</t>
  </si>
  <si>
    <t>Ochrana podlahy zakrytím geotextilií</t>
  </si>
  <si>
    <t>-1540415892</t>
  </si>
  <si>
    <t>"pod vnitřní lešení" 250,0</t>
  </si>
  <si>
    <t>9</t>
  </si>
  <si>
    <t>Ostatní konstrukce a práce, bourání</t>
  </si>
  <si>
    <t>952901111</t>
  </si>
  <si>
    <t>Vyčištění budov bytové a občanské výstavby při výšce podlaží do 4 m</t>
  </si>
  <si>
    <t>-998928541</t>
  </si>
  <si>
    <t>7</t>
  </si>
  <si>
    <t>975241.O1</t>
  </si>
  <si>
    <t>O1 - Ochranná síť na okno do tělocvičny z PP tl. materiálu 3 mm, oka 45/45 mm, barvy bílé, po obvodě uchycená ocelovým lankem kotveným po obvodě do šroubů s okem v osových vzdálenostech cca 1,2 m, šrouby s okem kotvit na hmoždinky do stěny tělocvičny</t>
  </si>
  <si>
    <t>-1953253970</t>
  </si>
  <si>
    <t>Poznámka k položce:_x000D_
Dodávka a montáž.</t>
  </si>
  <si>
    <t>"rozměry 2700x3750 mm" 1</t>
  </si>
  <si>
    <t>8</t>
  </si>
  <si>
    <t>975241.O2</t>
  </si>
  <si>
    <t>O2 - Ochranná síť na okno do tělocvičny z PP tl. materiálu 3 mm, oka 45/45 mm, barvy bílé, po obvodě uchycená ocelovým lankem kotveným po obvodě do šroubů s okem v osových vzdálenostech cca 1,2 m, šrouby s okem kotvit na hmoždinky do stěny tělocvičny</t>
  </si>
  <si>
    <t>-1903207115</t>
  </si>
  <si>
    <t>"rozměry 3900x3750 mm" 5</t>
  </si>
  <si>
    <t>9857410.1</t>
  </si>
  <si>
    <t>Zednické přípomoci pro elektroinstalaci</t>
  </si>
  <si>
    <t>-867635372</t>
  </si>
  <si>
    <t>94</t>
  </si>
  <si>
    <t>Lešení a stavební výtahy</t>
  </si>
  <si>
    <t>10</t>
  </si>
  <si>
    <t>945421110</t>
  </si>
  <si>
    <t>Hydraulická zvedací plošina na automobilovém podvozku výška zdvihu do 18 m včetně obsluhy</t>
  </si>
  <si>
    <t>hod</t>
  </si>
  <si>
    <t>506844745</t>
  </si>
  <si>
    <t>Předpoklad - 30 dní x 8 hodin</t>
  </si>
  <si>
    <t>30*8</t>
  </si>
  <si>
    <t>11</t>
  </si>
  <si>
    <t>941111131</t>
  </si>
  <si>
    <t>Montáž lešení řadového trubkového lehkého s podlahami zatížení do 200 kg/m2 š od 1,2 do 1,5 m v do 10 m</t>
  </si>
  <si>
    <t>-827409169</t>
  </si>
  <si>
    <t>(1,5+23,2+1,5)*(9,2-1,5)</t>
  </si>
  <si>
    <t>941111231</t>
  </si>
  <si>
    <t>Příplatek k lešení řadovému trubkovému lehkému s podlahami do 200 kg/m2 š od 1,2 do 1,5 m v do 10 m za každý den použití</t>
  </si>
  <si>
    <t>1082653212</t>
  </si>
  <si>
    <t>"předpoklad 30 dní" 201,74*30</t>
  </si>
  <si>
    <t>13</t>
  </si>
  <si>
    <t>941111312</t>
  </si>
  <si>
    <t>Odborná prohlídka lešení řadového trubkového lehkého s podlahami zatížení do 200 kg/m2 š od 0,6 do 1,5 m v do 25 m pl do 500 m2 zakrytého sítí</t>
  </si>
  <si>
    <t>883292147</t>
  </si>
  <si>
    <t>14</t>
  </si>
  <si>
    <t>941111831</t>
  </si>
  <si>
    <t>Demontáž lešení řadového trubkového lehkého s podlahami zatížení do 200 kg/m2 š od 1,2 do 1,5 m v do 10 m</t>
  </si>
  <si>
    <t>-2006814647</t>
  </si>
  <si>
    <t>15</t>
  </si>
  <si>
    <t>944511111</t>
  </si>
  <si>
    <t>Montáž ochranné sítě z textilie z umělých vláken</t>
  </si>
  <si>
    <t>-2022310916</t>
  </si>
  <si>
    <t>16</t>
  </si>
  <si>
    <t>M</t>
  </si>
  <si>
    <t>31687276</t>
  </si>
  <si>
    <t>síť ochranná na lešení 2,5x20m</t>
  </si>
  <si>
    <t>1519747846</t>
  </si>
  <si>
    <t>210,0*1,15</t>
  </si>
  <si>
    <t>17</t>
  </si>
  <si>
    <t>944511811</t>
  </si>
  <si>
    <t>Demontáž ochranné sítě z textilie z umělých vláken</t>
  </si>
  <si>
    <t>514894478</t>
  </si>
  <si>
    <t>18</t>
  </si>
  <si>
    <t>993111111</t>
  </si>
  <si>
    <t>Dovoz a odvoz lešení řadového do 10 km včetně naložení a složení</t>
  </si>
  <si>
    <t>2026783376</t>
  </si>
  <si>
    <t>19</t>
  </si>
  <si>
    <t>993111119</t>
  </si>
  <si>
    <t>Příplatek k ceně dovozu a odvozu lešení řadového ZKD 10 km přes 10 km</t>
  </si>
  <si>
    <t>-1576710771</t>
  </si>
  <si>
    <t>20</t>
  </si>
  <si>
    <t>949121112</t>
  </si>
  <si>
    <t>Montáž lešení lehkého kozového dílcového v přes 1,2 do 1,9 m</t>
  </si>
  <si>
    <t>sada</t>
  </si>
  <si>
    <t>854722912</t>
  </si>
  <si>
    <t>Poznámka k položce:_x000D_
Pro vnitřní použití.</t>
  </si>
  <si>
    <t>949121212</t>
  </si>
  <si>
    <t>Příplatek k lešení lehkému kozovému dílcovému v přes 1,2 do 1,9 m za každý den použití</t>
  </si>
  <si>
    <t>225335314</t>
  </si>
  <si>
    <t>42*4</t>
  </si>
  <si>
    <t>22</t>
  </si>
  <si>
    <t>949121812</t>
  </si>
  <si>
    <t>Demontáž lešení lehkého kozového dílcového v přes 1,2 do 1,9 m</t>
  </si>
  <si>
    <t>-1029351973</t>
  </si>
  <si>
    <t>23</t>
  </si>
  <si>
    <t>949121114</t>
  </si>
  <si>
    <t>Montáž lešení lehkého kozového dílcového v přes 2,5 do 3,5 m</t>
  </si>
  <si>
    <t>-1741325346</t>
  </si>
  <si>
    <t>24</t>
  </si>
  <si>
    <t>949121214</t>
  </si>
  <si>
    <t>Příplatek k lešení lehkému kozovému dílcovému v přes 2,5 do 3,5 m za každý den použití</t>
  </si>
  <si>
    <t>-1439850791</t>
  </si>
  <si>
    <t>25</t>
  </si>
  <si>
    <t>949121814</t>
  </si>
  <si>
    <t>Demontáž lešení lehkého kozového dílcového v přes 2,5 do 3,5 m</t>
  </si>
  <si>
    <t>-1936505283</t>
  </si>
  <si>
    <t>96</t>
  </si>
  <si>
    <t>Bourání konstrukcí</t>
  </si>
  <si>
    <t>26</t>
  </si>
  <si>
    <t>967031732</t>
  </si>
  <si>
    <t>Přisekání plošné zdiva z cihel pálených na MV nebo MVC tl do 100 mm</t>
  </si>
  <si>
    <t>-693360464</t>
  </si>
  <si>
    <t>"uvolněné ostění - předpoklad" 20,0</t>
  </si>
  <si>
    <t>27</t>
  </si>
  <si>
    <t>968062374</t>
  </si>
  <si>
    <t>Vybourání dřevěných rámů oken zdvojených včetně křídel pl do 1 m2</t>
  </si>
  <si>
    <t>688877497</t>
  </si>
  <si>
    <t>0,9*0,6*(1+1)</t>
  </si>
  <si>
    <t>0,9*0,35*2</t>
  </si>
  <si>
    <t>1,2*0,6*(9+3)</t>
  </si>
  <si>
    <t>28</t>
  </si>
  <si>
    <t>968062375</t>
  </si>
  <si>
    <t>Vybourání dřevěných rámů oken zdvojených včetně křídel pl do 2 m2</t>
  </si>
  <si>
    <t>-1058017204</t>
  </si>
  <si>
    <t>1,2*1,2*13</t>
  </si>
  <si>
    <t>0,675*2,4*1</t>
  </si>
  <si>
    <t>1,2*1,2*2</t>
  </si>
  <si>
    <t>29</t>
  </si>
  <si>
    <t>968062376</t>
  </si>
  <si>
    <t>Vybourání dřevěných rámů oken zdvojených včetně křídel pl do 4 m2</t>
  </si>
  <si>
    <t>2111599873</t>
  </si>
  <si>
    <t>1,2*2,75*1</t>
  </si>
  <si>
    <t>1,125*2,15*(1+1)</t>
  </si>
  <si>
    <t>1,125*3,0*(1+1)</t>
  </si>
  <si>
    <t>1,125*2,4*1</t>
  </si>
  <si>
    <t>1,125*2,1*1</t>
  </si>
  <si>
    <t>30</t>
  </si>
  <si>
    <t>968062377</t>
  </si>
  <si>
    <t>Vybourání dřevěných rámů oken zdvojených včetně křídel pl přes 4 m2</t>
  </si>
  <si>
    <t>-1058247497</t>
  </si>
  <si>
    <t>3,2*1,5*2</t>
  </si>
  <si>
    <t>3,1*1,5*1</t>
  </si>
  <si>
    <t>3,6*2,4*9</t>
  </si>
  <si>
    <t>1,8*2,4*1</t>
  </si>
  <si>
    <t>2,175*2,4*1</t>
  </si>
  <si>
    <t>3,0*2,4*2</t>
  </si>
  <si>
    <t>2,4*3,45*1</t>
  </si>
  <si>
    <t>3,6*3,45*5</t>
  </si>
  <si>
    <t>1,8*2,65*1</t>
  </si>
  <si>
    <t>31</t>
  </si>
  <si>
    <t>968072244</t>
  </si>
  <si>
    <t>Vybourání kovových rámů oken jednoduchých pl do 1 m2</t>
  </si>
  <si>
    <t>-866192956</t>
  </si>
  <si>
    <t>Poznámka k položce:_x000D_
Osazovací rámy.</t>
  </si>
  <si>
    <t>32</t>
  </si>
  <si>
    <t>968072245</t>
  </si>
  <si>
    <t>Vybourání kovových rámů oken jednoduchých pl do 2 m2</t>
  </si>
  <si>
    <t>-1471298801</t>
  </si>
  <si>
    <t>33</t>
  </si>
  <si>
    <t>968072246</t>
  </si>
  <si>
    <t>Vybourání kovových rámů oken jednoduchých pl do 4 m2</t>
  </si>
  <si>
    <t>1239552834</t>
  </si>
  <si>
    <t>34</t>
  </si>
  <si>
    <t>968072247</t>
  </si>
  <si>
    <t>Vybourání kovových rámů oken jednoduchých pl přes 4 m2</t>
  </si>
  <si>
    <t>-1972255453</t>
  </si>
  <si>
    <t>35</t>
  </si>
  <si>
    <t>9689812.1</t>
  </si>
  <si>
    <t>Demontáž ochranné sítě oken v tělocvičně</t>
  </si>
  <si>
    <t>-766148725</t>
  </si>
  <si>
    <t>2,7*3,75*1</t>
  </si>
  <si>
    <t>3,9*3,75*5</t>
  </si>
  <si>
    <t>36</t>
  </si>
  <si>
    <t>973031345</t>
  </si>
  <si>
    <t>Vysekání kapes ve zdivu cihelném na MV nebo MVC pl do 0,25 m2 hl do 300 mm</t>
  </si>
  <si>
    <t>472950374</t>
  </si>
  <si>
    <t>"pro elektro rozvaděč" 3</t>
  </si>
  <si>
    <t>37</t>
  </si>
  <si>
    <t>978013191</t>
  </si>
  <si>
    <t>Otlučení (osekání) vnitřní vápenné nebo vápenocementové omítky stěn v rozsahu přes 50 do 100 %</t>
  </si>
  <si>
    <t>-1181719784</t>
  </si>
  <si>
    <t>"nesoudržná omítka ostění - předpoklad" 40,0</t>
  </si>
  <si>
    <t>997</t>
  </si>
  <si>
    <t>Přesun sutě</t>
  </si>
  <si>
    <t>38</t>
  </si>
  <si>
    <t>997013213</t>
  </si>
  <si>
    <t>Vnitrostaveništní doprava suti a vybouraných hmot pro budovy v přes 9 do 12 m ručně</t>
  </si>
  <si>
    <t>t</t>
  </si>
  <si>
    <t>-363515913</t>
  </si>
  <si>
    <t>39</t>
  </si>
  <si>
    <t>997013501</t>
  </si>
  <si>
    <t>Odvoz suti a vybouraných hmot na skládku nebo meziskládku do 1 km se složením</t>
  </si>
  <si>
    <t>1622835891</t>
  </si>
  <si>
    <t>40</t>
  </si>
  <si>
    <t>997013509</t>
  </si>
  <si>
    <t>Příplatek k odvozu suti a vybouraných hmot na skládku ZKD 1 km přes 1 km</t>
  </si>
  <si>
    <t>-1525666627</t>
  </si>
  <si>
    <t>22,778*11</t>
  </si>
  <si>
    <t>41</t>
  </si>
  <si>
    <t>997013631</t>
  </si>
  <si>
    <t>Poplatek za uložení na skládce (skládkovné) stavebního odpadu směsného kód odpadu 17 09 04</t>
  </si>
  <si>
    <t>1536006348</t>
  </si>
  <si>
    <t>998</t>
  </si>
  <si>
    <t>Přesun hmot</t>
  </si>
  <si>
    <t>42</t>
  </si>
  <si>
    <t>998018002</t>
  </si>
  <si>
    <t>Přesun hmot pro budovy ruční pro budovy v přes 6 do 12 m</t>
  </si>
  <si>
    <t>-1243356834</t>
  </si>
  <si>
    <t>PSV</t>
  </si>
  <si>
    <t>Práce a dodávky PSV</t>
  </si>
  <si>
    <t>741</t>
  </si>
  <si>
    <t xml:space="preserve">Elektroinstalace </t>
  </si>
  <si>
    <t>D1</t>
  </si>
  <si>
    <t>Rozvaděč RPP1.3</t>
  </si>
  <si>
    <t>43</t>
  </si>
  <si>
    <t>Pol1</t>
  </si>
  <si>
    <t>RSA 16 A Řadová svorka bílá</t>
  </si>
  <si>
    <t>ks</t>
  </si>
  <si>
    <t>-1849869798</t>
  </si>
  <si>
    <t>44</t>
  </si>
  <si>
    <t>Pol2</t>
  </si>
  <si>
    <t>RSA 2,5 A Řadová svorka bílá</t>
  </si>
  <si>
    <t>749015809</t>
  </si>
  <si>
    <t>D2</t>
  </si>
  <si>
    <t>SVODIČ PŘEPĚTÍ</t>
  </si>
  <si>
    <t>45</t>
  </si>
  <si>
    <t>Pol3</t>
  </si>
  <si>
    <t>SVC-350-1N-MZ typ 2, Imax 40 kA, Uc AC 350 V, zapojení 1+1, výměnné moduly, varistor, jiskřiště</t>
  </si>
  <si>
    <t>-1773313806</t>
  </si>
  <si>
    <t>D3</t>
  </si>
  <si>
    <t>VYPÍNAČ MODULOVÝ MSO, MSN</t>
  </si>
  <si>
    <t>46</t>
  </si>
  <si>
    <t>Pol4</t>
  </si>
  <si>
    <t>MSO-20-1 In 20 A, Ue AC 250 V, 1pól</t>
  </si>
  <si>
    <t>-1360918235</t>
  </si>
  <si>
    <t>D4</t>
  </si>
  <si>
    <t>PROUDOVÝ CHRÁNIČ S NADPROUDOVOU OCHRANOU, Ue AC 230V</t>
  </si>
  <si>
    <t>47</t>
  </si>
  <si>
    <t>Pol5</t>
  </si>
  <si>
    <t>OLI-6B-1N-030AC In 6 A, charakteristika B, Idn 30 mA, 1+N-pól, Icn 10 kA, typ AC</t>
  </si>
  <si>
    <t>148457437</t>
  </si>
  <si>
    <t>D5</t>
  </si>
  <si>
    <t>OCEP. SKŘÍŇ - PROVEDENÍ EI-S 30 (ELROZ)</t>
  </si>
  <si>
    <t>48</t>
  </si>
  <si>
    <t>Pol6</t>
  </si>
  <si>
    <t>PA3/5/2EI-S30 š. 440, v. 595, h. 200, 28M</t>
  </si>
  <si>
    <t>-1130936745</t>
  </si>
  <si>
    <t>D6</t>
  </si>
  <si>
    <t>Rozvaděč RP1.3</t>
  </si>
  <si>
    <t>49</t>
  </si>
  <si>
    <t>573038936</t>
  </si>
  <si>
    <t>50</t>
  </si>
  <si>
    <t>1199965890</t>
  </si>
  <si>
    <t>51</t>
  </si>
  <si>
    <t>365292834</t>
  </si>
  <si>
    <t>52</t>
  </si>
  <si>
    <t>1523110275</t>
  </si>
  <si>
    <t>53</t>
  </si>
  <si>
    <t>983701872</t>
  </si>
  <si>
    <t>54</t>
  </si>
  <si>
    <t>-1915480553</t>
  </si>
  <si>
    <t>D7</t>
  </si>
  <si>
    <t>Rozvaděč RP2.3</t>
  </si>
  <si>
    <t>55</t>
  </si>
  <si>
    <t>739186429</t>
  </si>
  <si>
    <t>56</t>
  </si>
  <si>
    <t>-362018237</t>
  </si>
  <si>
    <t>57</t>
  </si>
  <si>
    <t>-618843927</t>
  </si>
  <si>
    <t>58</t>
  </si>
  <si>
    <t>-310369810</t>
  </si>
  <si>
    <t>D8</t>
  </si>
  <si>
    <t>ROZVODNICOVÁ SKŘÍŇ RZA PRO ZAPUŠTĚNOU MONTÁŽ, KRYTÍ IP30</t>
  </si>
  <si>
    <t>59</t>
  </si>
  <si>
    <t>Pol7</t>
  </si>
  <si>
    <t>RZA-Z-2S28 neprůhledné plechové dveře, počet řad 2, počet modulů v řadě 14, PE+N, barva bílá, materiál : ocel-plast</t>
  </si>
  <si>
    <t>-380133822</t>
  </si>
  <si>
    <t>60</t>
  </si>
  <si>
    <t>1677815357</t>
  </si>
  <si>
    <t>D9</t>
  </si>
  <si>
    <t>Elektrorozvody 1.NP</t>
  </si>
  <si>
    <t>D10</t>
  </si>
  <si>
    <t>Úprava rozvaděče RPP1.2</t>
  </si>
  <si>
    <t>61</t>
  </si>
  <si>
    <t>Pol8</t>
  </si>
  <si>
    <t>-695084292</t>
  </si>
  <si>
    <t>D11</t>
  </si>
  <si>
    <t>JISTIČ, Ue AC 230/400 V / DC 72 V, CHARAKTERISTIKA C, 1PÓL, Icn 10 kA</t>
  </si>
  <si>
    <t>62</t>
  </si>
  <si>
    <t>Pol9</t>
  </si>
  <si>
    <t>LTN-16C-1 In 16 A</t>
  </si>
  <si>
    <t>-930861626</t>
  </si>
  <si>
    <t>D12</t>
  </si>
  <si>
    <t>KABEL SILOVÝ, IZOLACE PVC</t>
  </si>
  <si>
    <t>63</t>
  </si>
  <si>
    <t>Pol10</t>
  </si>
  <si>
    <t>CYKY-J 3x1,5 , pevně</t>
  </si>
  <si>
    <t>781033236</t>
  </si>
  <si>
    <t>D13</t>
  </si>
  <si>
    <t>KABEL SE ZVÝŠ.ODOLNOSTÍ PROTI ŠÍŘENÍ PLAMENE-NESTÍNĚNÝ</t>
  </si>
  <si>
    <t>64</t>
  </si>
  <si>
    <t>Pol11</t>
  </si>
  <si>
    <t>1-CXKE-R-J 3x2,5 , pevně</t>
  </si>
  <si>
    <t>528950351</t>
  </si>
  <si>
    <t>D14</t>
  </si>
  <si>
    <t>LIŠTY ELEKTROINSTALAČNÍ PLASTOVÉ</t>
  </si>
  <si>
    <t>65</t>
  </si>
  <si>
    <t>Pol14.A</t>
  </si>
  <si>
    <t>LHD20X20 hranatá 20x20mm, A1 - F, IP40</t>
  </si>
  <si>
    <t>1352811913</t>
  </si>
  <si>
    <t>66</t>
  </si>
  <si>
    <t>Pol14.B</t>
  </si>
  <si>
    <t>LHD40X20 hranatá 40x20mm, A1 - F, IP40</t>
  </si>
  <si>
    <t>-556997433</t>
  </si>
  <si>
    <t>67</t>
  </si>
  <si>
    <t>Pol14.C</t>
  </si>
  <si>
    <t>LHD40X40 hranatá 40x40mm, A1 - F, IP40</t>
  </si>
  <si>
    <t>-1558523055</t>
  </si>
  <si>
    <t>68</t>
  </si>
  <si>
    <t>Pol14.D</t>
  </si>
  <si>
    <t>LHD50X20 hranatá 50x20mm, A1 - F, IP40</t>
  </si>
  <si>
    <t>1484524647</t>
  </si>
  <si>
    <t>D15</t>
  </si>
  <si>
    <t>LIŠTY ELEKTROINSTALAČNÍ PLASTOVÉ BEZHALOGENOVÉ</t>
  </si>
  <si>
    <t>69</t>
  </si>
  <si>
    <t>Pol16</t>
  </si>
  <si>
    <t>LHD 40X20HF hranatá 41x18mm, A1 - F, IP40</t>
  </si>
  <si>
    <t>-41919440</t>
  </si>
  <si>
    <t>D16</t>
  </si>
  <si>
    <t>KRABICE LIŠTOVÉ</t>
  </si>
  <si>
    <t>70</t>
  </si>
  <si>
    <t>Pol17</t>
  </si>
  <si>
    <t>LK80X28R/1 přístrojová, 81x81x28mm, A1 - D, pro Classic nebo Swing</t>
  </si>
  <si>
    <t>-532118753</t>
  </si>
  <si>
    <t>71</t>
  </si>
  <si>
    <t>Pol18</t>
  </si>
  <si>
    <t>VLK80/R víčko pro lištové krabice LK 80R/1, LK 80R/2 a LK 80X20R/1, LK 80X28R/1, LK 80X28 2R</t>
  </si>
  <si>
    <t>1411460283</t>
  </si>
  <si>
    <t>D17</t>
  </si>
  <si>
    <t>SVORKOVNICE DO KRABIC</t>
  </si>
  <si>
    <t>72</t>
  </si>
  <si>
    <t>Pol19</t>
  </si>
  <si>
    <t>S-66 4 pole po 3 vodičích do 4mm2</t>
  </si>
  <si>
    <t>710279575</t>
  </si>
  <si>
    <t>D18</t>
  </si>
  <si>
    <t>Elektrorozvody 2.NP</t>
  </si>
  <si>
    <t>D19</t>
  </si>
  <si>
    <t>Úprava rozvaděče RP1.2</t>
  </si>
  <si>
    <t>73</t>
  </si>
  <si>
    <t>-196194177</t>
  </si>
  <si>
    <t>74</t>
  </si>
  <si>
    <t>-161093959</t>
  </si>
  <si>
    <t>75</t>
  </si>
  <si>
    <t>2109934162</t>
  </si>
  <si>
    <t>76</t>
  </si>
  <si>
    <t>1202567025</t>
  </si>
  <si>
    <t>77</t>
  </si>
  <si>
    <t>1467988375</t>
  </si>
  <si>
    <t>78</t>
  </si>
  <si>
    <t>-2046695481</t>
  </si>
  <si>
    <t>79</t>
  </si>
  <si>
    <t>1204662991</t>
  </si>
  <si>
    <t>80</t>
  </si>
  <si>
    <t>-37563375</t>
  </si>
  <si>
    <t>81</t>
  </si>
  <si>
    <t>359902783</t>
  </si>
  <si>
    <t>82</t>
  </si>
  <si>
    <t>848220232</t>
  </si>
  <si>
    <t>D20</t>
  </si>
  <si>
    <t>Elektrorozvody 3.NP</t>
  </si>
  <si>
    <t>D21</t>
  </si>
  <si>
    <t>Úprava rozvaděče RP2.2</t>
  </si>
  <si>
    <t>83</t>
  </si>
  <si>
    <t>-1723039722</t>
  </si>
  <si>
    <t>84</t>
  </si>
  <si>
    <t>-1668414560</t>
  </si>
  <si>
    <t>85</t>
  </si>
  <si>
    <t>1777213406</t>
  </si>
  <si>
    <t>86</t>
  </si>
  <si>
    <t>746343597</t>
  </si>
  <si>
    <t>87</t>
  </si>
  <si>
    <t>Pol14.E</t>
  </si>
  <si>
    <t>LHD40X20 hranatá 40x15mm, A1 - F, IP40</t>
  </si>
  <si>
    <t>407744314</t>
  </si>
  <si>
    <t>88</t>
  </si>
  <si>
    <t>2044426751</t>
  </si>
  <si>
    <t>89</t>
  </si>
  <si>
    <t>-1230067024</t>
  </si>
  <si>
    <t>90</t>
  </si>
  <si>
    <t>-2026234753</t>
  </si>
  <si>
    <t>91</t>
  </si>
  <si>
    <t>-861307414</t>
  </si>
  <si>
    <t>92</t>
  </si>
  <si>
    <t>1071611762</t>
  </si>
  <si>
    <t>D22</t>
  </si>
  <si>
    <t>Úprava bleskosvodu</t>
  </si>
  <si>
    <t>D23</t>
  </si>
  <si>
    <t>Demontáž svodu</t>
  </si>
  <si>
    <t>D24</t>
  </si>
  <si>
    <t>Montáž hromosvodného vedení svodových drátů nebo lan</t>
  </si>
  <si>
    <t>93</t>
  </si>
  <si>
    <t>Pol21</t>
  </si>
  <si>
    <t>s podpěrami do 10 mm</t>
  </si>
  <si>
    <t>1667823000</t>
  </si>
  <si>
    <t>D25</t>
  </si>
  <si>
    <t>Montáž hromosvodného vedení - svorek</t>
  </si>
  <si>
    <t>Pol22</t>
  </si>
  <si>
    <t>se 3 a více šrouby</t>
  </si>
  <si>
    <t>1206659380</t>
  </si>
  <si>
    <t>D27</t>
  </si>
  <si>
    <t>Nový svod</t>
  </si>
  <si>
    <t>D26</t>
  </si>
  <si>
    <t>Montáž hromosvodného vedení - ochranných prvků</t>
  </si>
  <si>
    <t>95</t>
  </si>
  <si>
    <t>Pol23</t>
  </si>
  <si>
    <t>úhelníků nebo trubek do zdiva</t>
  </si>
  <si>
    <t>-709398186</t>
  </si>
  <si>
    <t>D28</t>
  </si>
  <si>
    <t>SVORKA HROMOSVODNÍ UZEMŇOVACÍ FeZn DLE ČSN EN 62561-1</t>
  </si>
  <si>
    <t>Pol24</t>
  </si>
  <si>
    <t>SS spojovací</t>
  </si>
  <si>
    <t>-798039454</t>
  </si>
  <si>
    <t>D29</t>
  </si>
  <si>
    <t>OCHRANNÝ ÚHELNÍK A DRŽÁK DLE ČSN EN 62561-4 (FeZn)</t>
  </si>
  <si>
    <t>97</t>
  </si>
  <si>
    <t>Pol25</t>
  </si>
  <si>
    <t>OU2,0 ochranný úhelník 2000mm</t>
  </si>
  <si>
    <t>-750382956</t>
  </si>
  <si>
    <t>98</t>
  </si>
  <si>
    <t>Pol29</t>
  </si>
  <si>
    <t>DOUa-15 držák ochranného úhelníku do zdiva, délka dříku 150mm</t>
  </si>
  <si>
    <t>-1139654162</t>
  </si>
  <si>
    <t>D30</t>
  </si>
  <si>
    <t>HLINÍKOVÉ VODIČE</t>
  </si>
  <si>
    <t>99</t>
  </si>
  <si>
    <t>Pol26</t>
  </si>
  <si>
    <t>AlMgSi T/4 D8 drát D 8mm AlMgSi T/4 (0,135kg/m) měkký, pevně</t>
  </si>
  <si>
    <t>1873982985</t>
  </si>
  <si>
    <t>D31</t>
  </si>
  <si>
    <t>OCELOVÝ VODIČ POZINKOVANÝ DLE ČSN EN 62561-2</t>
  </si>
  <si>
    <t>100</t>
  </si>
  <si>
    <t>Pol27</t>
  </si>
  <si>
    <t>FeZn-D10 (0,62kg/m), pevně</t>
  </si>
  <si>
    <t>-391491026</t>
  </si>
  <si>
    <t>D32</t>
  </si>
  <si>
    <t>PODPĚRA VEDENÍ FEZN DLE ČSN EN 62561-4</t>
  </si>
  <si>
    <t>101</t>
  </si>
  <si>
    <t>Pol28</t>
  </si>
  <si>
    <t>PV1b-20 dřík 200mm,do zdiva</t>
  </si>
  <si>
    <t>1970189567</t>
  </si>
  <si>
    <t>D34</t>
  </si>
  <si>
    <t xml:space="preserve">HODINOVE ZUCTOVACI SAZBY </t>
  </si>
  <si>
    <t>102</t>
  </si>
  <si>
    <t>HZS001</t>
  </si>
  <si>
    <t xml:space="preserve"> Napojení na stávající zařízení</t>
  </si>
  <si>
    <t>512</t>
  </si>
  <si>
    <t>-1732909540</t>
  </si>
  <si>
    <t>103</t>
  </si>
  <si>
    <t>HZS002</t>
  </si>
  <si>
    <t xml:space="preserve"> Zkušební provoz</t>
  </si>
  <si>
    <t>-1154387662</t>
  </si>
  <si>
    <t>104</t>
  </si>
  <si>
    <t>HZS003</t>
  </si>
  <si>
    <t xml:space="preserve"> Zabezpečení pracoviště</t>
  </si>
  <si>
    <t>2064938642</t>
  </si>
  <si>
    <t>D35</t>
  </si>
  <si>
    <t>PROVEDENÍ REVIZNÍCH ZKOUŠEK DLE ČSN 331500</t>
  </si>
  <si>
    <t>105</t>
  </si>
  <si>
    <t>HZS101</t>
  </si>
  <si>
    <t xml:space="preserve"> Revizní technik</t>
  </si>
  <si>
    <t>-1734484145</t>
  </si>
  <si>
    <t>106</t>
  </si>
  <si>
    <t>HZS102</t>
  </si>
  <si>
    <t xml:space="preserve"> Spolupráce s revizním technikem</t>
  </si>
  <si>
    <t>-1168714154</t>
  </si>
  <si>
    <t>107</t>
  </si>
  <si>
    <t>HZS103</t>
  </si>
  <si>
    <t xml:space="preserve"> Podružný materiál</t>
  </si>
  <si>
    <t>-777645406</t>
  </si>
  <si>
    <t>D36</t>
  </si>
  <si>
    <t>OSTATNÍ A VEDLEJŠÍ NÁKLADY</t>
  </si>
  <si>
    <t>108</t>
  </si>
  <si>
    <t>VRN001</t>
  </si>
  <si>
    <t>Doprava 3,60%, Přesun 1,00%</t>
  </si>
  <si>
    <t>1134605926</t>
  </si>
  <si>
    <t>109</t>
  </si>
  <si>
    <t>VRN002</t>
  </si>
  <si>
    <t>PPV 6,00% z montáže: materiál + práce</t>
  </si>
  <si>
    <t>1159761078</t>
  </si>
  <si>
    <t>110</t>
  </si>
  <si>
    <t>VRN003</t>
  </si>
  <si>
    <t>GZS 3,25% pro elektro</t>
  </si>
  <si>
    <t>-954997869</t>
  </si>
  <si>
    <t>111</t>
  </si>
  <si>
    <t>VRN004</t>
  </si>
  <si>
    <t>Kompletační činnost pro elektro</t>
  </si>
  <si>
    <t>-577949812</t>
  </si>
  <si>
    <t>764</t>
  </si>
  <si>
    <t>Konstrukce klempířské</t>
  </si>
  <si>
    <t>112</t>
  </si>
  <si>
    <t>7641851.1</t>
  </si>
  <si>
    <t>Úprava stávajícího parapetu</t>
  </si>
  <si>
    <t>-1885214054</t>
  </si>
  <si>
    <t>113</t>
  </si>
  <si>
    <t>764246441</t>
  </si>
  <si>
    <t>Oplechování parapetů rovných z TiZn předzvětralého plechu rš 150 mm</t>
  </si>
  <si>
    <t>1662731730</t>
  </si>
  <si>
    <t>"K1" 0,65*3</t>
  </si>
  <si>
    <t>"K2" 0,95*5</t>
  </si>
  <si>
    <t>"K3" 1,15*6</t>
  </si>
  <si>
    <t>"K4" 1,25*23</t>
  </si>
  <si>
    <t>"K5" 1,85*2</t>
  </si>
  <si>
    <t>"K6" 2,25*1</t>
  </si>
  <si>
    <t>"K7" 2,45*1</t>
  </si>
  <si>
    <t>"K8" 3,05*2</t>
  </si>
  <si>
    <t>"K9" 3,25*3</t>
  </si>
  <si>
    <t>"K10" 3,65*14</t>
  </si>
  <si>
    <t>114</t>
  </si>
  <si>
    <t>7644251.1</t>
  </si>
  <si>
    <t>Utěsnění spáry mezi stávajícím a novým parapetem silikonem</t>
  </si>
  <si>
    <t>1939119205</t>
  </si>
  <si>
    <t>115</t>
  </si>
  <si>
    <t>998764122</t>
  </si>
  <si>
    <t>Přesun hmot tonážní pro konstrukce klempířské ruční v objektech v přes 6 do 12 m</t>
  </si>
  <si>
    <t>-342692964</t>
  </si>
  <si>
    <t>766</t>
  </si>
  <si>
    <t>Konstrukce truhlářské</t>
  </si>
  <si>
    <t>116</t>
  </si>
  <si>
    <t>766622116</t>
  </si>
  <si>
    <t>Montáž plastových oken plochy přes 1 m2 pevných v do 2,5 m s rámem do zdiva</t>
  </si>
  <si>
    <t>283385770</t>
  </si>
  <si>
    <t>Poznámka k položce:_x000D_
Podrobné členění a vybavení oken viz.PD - Tabulka plastových výrobků. /Platí pro všechny okna a dveře/</t>
  </si>
  <si>
    <t>"ozn.10" 1,125*2,15*1</t>
  </si>
  <si>
    <t>"ozn.11" 1,125*2,15*1</t>
  </si>
  <si>
    <t>"ozn.15" 0,675*2,4*1</t>
  </si>
  <si>
    <t>117</t>
  </si>
  <si>
    <t>611400010</t>
  </si>
  <si>
    <t>ozn.10 - plastové okno jednokřídlové, pevné ve 3/3 výšky vodorovná příčle, rozm.1125x2150 mm, trojsklo - solární faktor g=53% dle EN 410, průvzdušnost třída 4, TZI=II neprůzvučnost okna 30-34 dB, barva bílá</t>
  </si>
  <si>
    <t>489941716</t>
  </si>
  <si>
    <t>118</t>
  </si>
  <si>
    <t>611400011</t>
  </si>
  <si>
    <t>ozn.11 - plastové okno jednokřídlové, pevné ve 3/3 výšky vodorovná příčle, rozm.1125x2150 mm, dvojsklo, TZI=II neprůzvučnost okna 30-34 dB, barva bílá</t>
  </si>
  <si>
    <t>526481045</t>
  </si>
  <si>
    <t>119</t>
  </si>
  <si>
    <t>611400015</t>
  </si>
  <si>
    <t xml:space="preserve">ozn.15 - plastové okno jednokřídlové, pevné ve 3/3 výšky vodorovná příčle, rozm.675x2400 mm, trojsklo - solární faktor g=53% dle EN 410, průvzdušnost třída 4, TZI=II neprůzvučnost okna 30-34 dB, barva bílá </t>
  </si>
  <si>
    <t>1271516178</t>
  </si>
  <si>
    <t>120</t>
  </si>
  <si>
    <t>766622131</t>
  </si>
  <si>
    <t>Montáž plastových oken plochy přes 1 m2 otevíravých v do 1,5 m s rámem do zdiva</t>
  </si>
  <si>
    <t>-1424558749</t>
  </si>
  <si>
    <t>"ozn.4" 3,2*1,5*2</t>
  </si>
  <si>
    <t>"ozn.5" 3,1*1,5*1</t>
  </si>
  <si>
    <t>"ozn.8" 1,2*1,2*13</t>
  </si>
  <si>
    <t>"ozn.21" 1,13*2</t>
  </si>
  <si>
    <t>121</t>
  </si>
  <si>
    <t>611400004</t>
  </si>
  <si>
    <t>ozn.4 - plastové okno šestikřídlové, O/S rozm.3200x1500 mm, trojsklo - solární faktor g=53% dle EN 410, průvzdušnost třída 4, TZI=II neprůzvučnost okna 30-34 dB, barva bílá</t>
  </si>
  <si>
    <t>-669956213</t>
  </si>
  <si>
    <t>122</t>
  </si>
  <si>
    <t>611400005</t>
  </si>
  <si>
    <t>ozn.5 - plastové okno šestikřídlové, O/S rozm.3100x1500 mm, trojsklo - solární faktor g=53% dle EN 410, průvzdušnost třída 4, TZI=II neprůzvučnost okna 30-34 dB, barva bílá</t>
  </si>
  <si>
    <t>-937931144</t>
  </si>
  <si>
    <t>123</t>
  </si>
  <si>
    <t>611400008</t>
  </si>
  <si>
    <t>ozn.8 - plastové okno jednokřídlové, O/S rozm.1200x1200 mm, vodorovná příčle, trojsklo - solární faktor g=53% dle EN 410, průvzdušnost třída 4, TZI=II neprůzvučnost okna 30-34 dB, barva bílá</t>
  </si>
  <si>
    <t>5054315</t>
  </si>
  <si>
    <t>124</t>
  </si>
  <si>
    <t>611400021</t>
  </si>
  <si>
    <t>ozn.21 - plastové okno jednokřídlové, kyvné kruhové rozm. DN1200 mm, trojsklo - solární faktor g=53% dle EN 410, průvzdušnost třída 4, TZI=II neprůzvučnost okna 30-34 dB, barva bílá</t>
  </si>
  <si>
    <t>-1905821245</t>
  </si>
  <si>
    <t>125</t>
  </si>
  <si>
    <t>766622132</t>
  </si>
  <si>
    <t>Montáž plastových oken plochy přes 1 m2 otevíravých v do 2,5 m s rámem do zdiva</t>
  </si>
  <si>
    <t>1552677872</t>
  </si>
  <si>
    <t>"ozn.12" 3,6*2,4*9</t>
  </si>
  <si>
    <t>"ozn.13" 1,8*2,4*1</t>
  </si>
  <si>
    <t>"ozn.14" 2,175*2,4*1</t>
  </si>
  <si>
    <t>"ozn.16" 3,0*2,4*2</t>
  </si>
  <si>
    <t>"ozn.22" 1,125*2,4*1</t>
  </si>
  <si>
    <t>"ozn.23" 1,125*2,1*1</t>
  </si>
  <si>
    <t>126</t>
  </si>
  <si>
    <t>611400012</t>
  </si>
  <si>
    <t>ozn.12 - plastové okno devítikřídlové, O/S/FIX rozm.3600x2400 mm, trojsklo - solární faktor g=53% dle EN 410, průvzdušnost třída 4, TZI=II neprůzvučnost okna 30-34 dB, barva bílá</t>
  </si>
  <si>
    <t>-1102088111</t>
  </si>
  <si>
    <t>127</t>
  </si>
  <si>
    <t>611400013</t>
  </si>
  <si>
    <t>ozn.13 - plastové okno šestikřídlové, O/S/FIX rozm.1800x2400 mm, trojsklo - solární faktor g=53% dle EN 410, průvzdušnost třída 4, TZI=II neprůzvučnost okna 30-34 dB, barva bílá</t>
  </si>
  <si>
    <t>-917401747</t>
  </si>
  <si>
    <t>128</t>
  </si>
  <si>
    <t>611400014</t>
  </si>
  <si>
    <t>ozn.14 - plastové okno šestikřídlové, O/S/FIX rozm.2175x2400 mm, trojsklo - solární faktor g=53% dle EN 410, průvzdušnost třída 4, TZI=II neprůzvučnost okna 30-34 dB, barva bílá</t>
  </si>
  <si>
    <t>1482307458</t>
  </si>
  <si>
    <t>129</t>
  </si>
  <si>
    <t>611400016</t>
  </si>
  <si>
    <t>ozn.16 - plastové okno devítikřídlové, O/S/FIX rozm.3200x2400 mm, trojsklo - solární faktor g=53% dle EN 410, průvzdušnost třída 4, TZI=II neprůzvučnost okna 30-34 dB, barva bílá</t>
  </si>
  <si>
    <t>-1158287663</t>
  </si>
  <si>
    <t>130</t>
  </si>
  <si>
    <t>611400022</t>
  </si>
  <si>
    <t>ozn.22 - plastové okno dvoukřídlové, O/S rozm.1125x2400 mm, uprostřed okna příčle, trojsklo - solární faktor g=53% dle EN 410, průvzdušnost třída 4, TZI=II neprůzvučnost okna 30-34 dB, barva bílá</t>
  </si>
  <si>
    <t>-938493082</t>
  </si>
  <si>
    <t>131</t>
  </si>
  <si>
    <t>611400023</t>
  </si>
  <si>
    <t>ozn.23 - plastové okno dvoukřídlové, O/S rozm.1125x2100 mm, uprostřed okna příčle, trojsklo - solární faktor g=53% dle EN 410, průvzdušnost třída 4, TZI=II neprůzvučnost okna 30-34 dB, barva bílá</t>
  </si>
  <si>
    <t>1893484402</t>
  </si>
  <si>
    <t>132</t>
  </si>
  <si>
    <t>766622133</t>
  </si>
  <si>
    <t>Montáž plastových oken plochy přes 1 m2 otevíravých v přes 2,5 m s rámem do zdiva</t>
  </si>
  <si>
    <t>-1152113128</t>
  </si>
  <si>
    <t>"ozn.17" 2,4*3,45*1</t>
  </si>
  <si>
    <t>"ozn.18" 3,6*3,45*5</t>
  </si>
  <si>
    <t>"ozn.19" 1,125*3,0*1</t>
  </si>
  <si>
    <t>"ozn.20" 1,125*3,0*1</t>
  </si>
  <si>
    <t>133</t>
  </si>
  <si>
    <t>611400017</t>
  </si>
  <si>
    <t>ozn.17 - plastové okno šestikřídlové, O/S rozm.2400x3450 mm, vodorovná příčle, trojsklo - solární faktor g=53% dle EN 410, průvzdušnost třída 4, TZI=II neprůzvučnost okna 30-34 dB, barva bílá</t>
  </si>
  <si>
    <t>-907089467</t>
  </si>
  <si>
    <t>134</t>
  </si>
  <si>
    <t>611400018</t>
  </si>
  <si>
    <t>ozn.18 - plastové okno devítikřídlové, O/S rozm.3600x3450 mm, vodorovná příčle, trojsklo - solární faktor g=53% dle EN 410, průvzdušnost třída 4, TZI=II neprůzvučnost okna 30-34 dB, barva bílá</t>
  </si>
  <si>
    <t>-1517904173</t>
  </si>
  <si>
    <t>135</t>
  </si>
  <si>
    <t>611400019</t>
  </si>
  <si>
    <t>ozn.19 - plastové okno dvoukřídlové, O/S rozm.1125x3000 mm, vodorovná příčle, trojsklo - solární faktor g=53% dle EN 410, průvzdušnost třída 4, TZI=II neprůzvučnost okna 30-34 dB, barva bílá</t>
  </si>
  <si>
    <t>-356671857</t>
  </si>
  <si>
    <t>136</t>
  </si>
  <si>
    <t>611400020</t>
  </si>
  <si>
    <t>ozn.20 - plastové okno dvoukřídlové, O/S rozm.1125x3000 mm, vodorovná příčle, dvojsklo, TZI=II neprůzvučnost okna 30-34 dB, barva bílá</t>
  </si>
  <si>
    <t>-385158931</t>
  </si>
  <si>
    <t>137</t>
  </si>
  <si>
    <t>766622212</t>
  </si>
  <si>
    <t>Montáž plastových oken plochy do 1 m2 pevných s rámem do zdiva</t>
  </si>
  <si>
    <t>610447794</t>
  </si>
  <si>
    <t>"ozn.3" 2</t>
  </si>
  <si>
    <t>138</t>
  </si>
  <si>
    <t>611400003</t>
  </si>
  <si>
    <t>ozn.3 - plastové okno jednokřídlové, pevné rozm.900x350 mm, trojsklo - solární faktor g=53% dle EN 410, průvzdušnost třída 4, TZI=II neprůzvučnost okna 30-34 dB, barva bílá</t>
  </si>
  <si>
    <t>1795403599</t>
  </si>
  <si>
    <t>139</t>
  </si>
  <si>
    <t>766622216</t>
  </si>
  <si>
    <t>Montáž plastových oken plochy do 1 m2 otevíravých s rámem do zdiva</t>
  </si>
  <si>
    <t>932282802</t>
  </si>
  <si>
    <t>"ozn.1" 1</t>
  </si>
  <si>
    <t>"ozn.2" 1</t>
  </si>
  <si>
    <t>"ozn.6" 9</t>
  </si>
  <si>
    <t>"ozn.7" 3</t>
  </si>
  <si>
    <t>140</t>
  </si>
  <si>
    <t>611400001</t>
  </si>
  <si>
    <t>ozn.1 - plastové okno jednokřídlové, O/S rozm.900x600 mm, trojsklo - solární faktor g=53% dle EN 410, průvzdušnost třída 4, TZI=II neprůzvučnost okna 30-34 dB, barva bílá</t>
  </si>
  <si>
    <t>169391856</t>
  </si>
  <si>
    <t>141</t>
  </si>
  <si>
    <t>611400002</t>
  </si>
  <si>
    <t>ozn.2 - plastové okno jednokřídlové, O/S rozm.900x600 mm, trojsklo - solární faktor g=53% dle EN 410, průvzdušnost třída 4, TZI=II neprůzvučnost okna 30-34 dB, barva bílá</t>
  </si>
  <si>
    <t>-293045138</t>
  </si>
  <si>
    <t>142</t>
  </si>
  <si>
    <t>611400006</t>
  </si>
  <si>
    <t>ozn.6 - plastové okno jednokřídlové, O/S rozm.1200x600 mm, trojsklo - solární faktor g=53% dle EN 410, průvzdušnost třída 4, TZI=II neprůzvučnost okna 30-34 dB, barva bílá</t>
  </si>
  <si>
    <t>1830893533</t>
  </si>
  <si>
    <t>143</t>
  </si>
  <si>
    <t>611400007</t>
  </si>
  <si>
    <t>ozn.7 - plastové okno jednokřídlové, O/S rozm.600x1200 mm, vodorovná příčle,trojsklo - solární faktor g=53% dle EN 410, průvzdušnost třída 4, TZI=II neprůzvučnost okna 30-34 dB, barva bílá</t>
  </si>
  <si>
    <t>-885255268</t>
  </si>
  <si>
    <t>144</t>
  </si>
  <si>
    <t>766629631</t>
  </si>
  <si>
    <t>Montáž těsnění připojovací spáry ostění nebo nadpraží komprimační páskou</t>
  </si>
  <si>
    <t>196086077</t>
  </si>
  <si>
    <t>Poznámka k položce:_x000D_
Vnější.</t>
  </si>
  <si>
    <t>(2,65+1,8+2,65)*1+0,464</t>
  </si>
  <si>
    <t>145</t>
  </si>
  <si>
    <t>590710261</t>
  </si>
  <si>
    <t>páska okenní těsnící komprimační</t>
  </si>
  <si>
    <t>2092854996</t>
  </si>
  <si>
    <t>445,0*1,1</t>
  </si>
  <si>
    <t>146</t>
  </si>
  <si>
    <t>766629651</t>
  </si>
  <si>
    <t>Montáž těsnění připojovací spáry ostění nebo nadpraží těsnící fólií</t>
  </si>
  <si>
    <t>1460612517</t>
  </si>
  <si>
    <t>Poznámka k položce:_x000D_
Vnitřní.</t>
  </si>
  <si>
    <t>147</t>
  </si>
  <si>
    <t>283550251</t>
  </si>
  <si>
    <t>samolepicí fólie k utěsnění připojovací spáry, mění průchodnost vodních par podle vlhkosti prostředí, do interiéru i exteriéru, šířka 90 mm, EW s perlinkou</t>
  </si>
  <si>
    <t>430648122</t>
  </si>
  <si>
    <t>148</t>
  </si>
  <si>
    <t>766660421</t>
  </si>
  <si>
    <t>Montáž dveří včetně rámu jednokřídlových s nadsvětlíkem do zdiva</t>
  </si>
  <si>
    <t>-892746722</t>
  </si>
  <si>
    <t>"ozn.9" 1</t>
  </si>
  <si>
    <t>149</t>
  </si>
  <si>
    <t>611700009</t>
  </si>
  <si>
    <t>ozn.9 - plastové dveře jednokřídlové, O/S s pevným nadsvětlíkem do otvoru 1200x2750 mm, spodní část dveří polyuretanová výplň, celkový prostup trojskla-solární faktor g=53% dle EN 410, průvzdušnost třída 4, TZI=II neprůzvučnost okna 30-34 dB, barva bílá</t>
  </si>
  <si>
    <t>-995288807</t>
  </si>
  <si>
    <t>Poznámka k položce:_x000D_
rám/zárubeň, kování a zámek v ceně</t>
  </si>
  <si>
    <t>150</t>
  </si>
  <si>
    <t>766660441</t>
  </si>
  <si>
    <t>Montáž dveří včetně rámu jednokřídlových s díly a nadsvětlíkem do zdiva</t>
  </si>
  <si>
    <t>1960616156</t>
  </si>
  <si>
    <t>"ozn.25" 1</t>
  </si>
  <si>
    <t>151</t>
  </si>
  <si>
    <t>611700025</t>
  </si>
  <si>
    <t>ozn.25 - prosklená stěna s jednokřídlovými otevíravými dveřmi světlosti 800x2000 mm, bočními pevnými díly, pevným nadsvětlíkem, spodní část dveří a bočních dílů polyuretanová výplň do otvoru 1800x2650 mm</t>
  </si>
  <si>
    <t>-1027162776</t>
  </si>
  <si>
    <t>152</t>
  </si>
  <si>
    <t>766694116</t>
  </si>
  <si>
    <t>Montáž parapetních desek dřevěných nebo plastových š do 300 mm</t>
  </si>
  <si>
    <t>-1384839754</t>
  </si>
  <si>
    <t>"pro 01" 0,9*1</t>
  </si>
  <si>
    <t>"pro 02" 0,9*1</t>
  </si>
  <si>
    <t>"pro 03" 0,9*2</t>
  </si>
  <si>
    <t>"pro 04" 3,2*2</t>
  </si>
  <si>
    <t>"pro 05" 3,1*1</t>
  </si>
  <si>
    <t>"pro 06" 1,2*9</t>
  </si>
  <si>
    <t>"pro 07" 0,6*3</t>
  </si>
  <si>
    <t>"pro 08" 1,2*13</t>
  </si>
  <si>
    <t>"pro 10" 1,125*1</t>
  </si>
  <si>
    <t>"pro 11" 1,125*1</t>
  </si>
  <si>
    <t>"pro 12" 3,6*9</t>
  </si>
  <si>
    <t>"pro 13" 1,8*1</t>
  </si>
  <si>
    <t>"pro 14" 2,175*1</t>
  </si>
  <si>
    <t>"pro 15" 0,675*1</t>
  </si>
  <si>
    <t>"pro 16" 3,0*2</t>
  </si>
  <si>
    <t>"pro 17" 2,4*1</t>
  </si>
  <si>
    <t>"pro 18" 3,6*5</t>
  </si>
  <si>
    <t>"pro 23" 1,125*1</t>
  </si>
  <si>
    <t>153</t>
  </si>
  <si>
    <t>61140078</t>
  </si>
  <si>
    <t>parapet plastový vnitřní š 200mm</t>
  </si>
  <si>
    <t>1375321339</t>
  </si>
  <si>
    <t>154</t>
  </si>
  <si>
    <t>61144019</t>
  </si>
  <si>
    <t>koncovka k parapetu plastovému vnitřnímu 1 pár</t>
  </si>
  <si>
    <t>-1734547978</t>
  </si>
  <si>
    <t>155</t>
  </si>
  <si>
    <t>767620718</t>
  </si>
  <si>
    <t>Montáž oken kovových - pákového uzávěru</t>
  </si>
  <si>
    <t>-913530881</t>
  </si>
  <si>
    <t>156</t>
  </si>
  <si>
    <t>549131101</t>
  </si>
  <si>
    <t>pákový výklopný ovladač /uzávěr/ pro okna</t>
  </si>
  <si>
    <t>459558152</t>
  </si>
  <si>
    <t>157</t>
  </si>
  <si>
    <t>7669852.1</t>
  </si>
  <si>
    <t>Manipulace s nadrozměrnými výplněmi</t>
  </si>
  <si>
    <t>2125477132</t>
  </si>
  <si>
    <t>158</t>
  </si>
  <si>
    <t>998766122</t>
  </si>
  <si>
    <t>Přesun hmot tonážní pro kce truhlářské ruční v objektech v přes 6 do 12 m</t>
  </si>
  <si>
    <t>744252698</t>
  </si>
  <si>
    <t>783</t>
  </si>
  <si>
    <t>Dokončovací práce - nátěry</t>
  </si>
  <si>
    <t>159</t>
  </si>
  <si>
    <t>783801501</t>
  </si>
  <si>
    <t>Omytí omítek před provedením nátěru</t>
  </si>
  <si>
    <t>187129605</t>
  </si>
  <si>
    <t>160</t>
  </si>
  <si>
    <t>783823135</t>
  </si>
  <si>
    <t>Penetrační silikonový nátěr hladkých, tenkovrstvých zrnitých nebo štukových omítek</t>
  </si>
  <si>
    <t>902507628</t>
  </si>
  <si>
    <t>(0,9+0,6)*2*1*0,15</t>
  </si>
  <si>
    <t>(0,9+0,35)*2*2*0,15</t>
  </si>
  <si>
    <t>(3,2+1,5)*2*2*0,15</t>
  </si>
  <si>
    <t>(3,1+1,5)*2*1*0,15</t>
  </si>
  <si>
    <t>(1,2+0,6)*2*9*0,15</t>
  </si>
  <si>
    <t>(0,6+1,2)*2*3*0,15</t>
  </si>
  <si>
    <t>(1,2+1,2)*2*13*0,15</t>
  </si>
  <si>
    <t>(2,75+1,2+2,75)*1*0,15</t>
  </si>
  <si>
    <t>(1,125+2,15)*2*1*0,15</t>
  </si>
  <si>
    <t>(3,6+2,4)*2*9*0,15</t>
  </si>
  <si>
    <t>(1,8+2,4)*2*1*0,15</t>
  </si>
  <si>
    <t>(2,175+2,4)*2*1*0,15</t>
  </si>
  <si>
    <t>(0,675+2,4)*2*1*0,15</t>
  </si>
  <si>
    <t>(3,0+2,4)*2*2*0,15</t>
  </si>
  <si>
    <t>(2,4+3,45)*2*1*0,15</t>
  </si>
  <si>
    <t>(3,6+3,45)*2*5*0,15</t>
  </si>
  <si>
    <t>(1,125+3,0)*2*1*0,15</t>
  </si>
  <si>
    <t>3,14*1,2*2*0,15</t>
  </si>
  <si>
    <t>(1,125+2,4)*2*1*0,15</t>
  </si>
  <si>
    <t>(1,125+2,1)*2*1*0,15</t>
  </si>
  <si>
    <t>"ostatní" 4,381</t>
  </si>
  <si>
    <t>161</t>
  </si>
  <si>
    <t>783827425</t>
  </si>
  <si>
    <t>Krycí dvojnásobný silikonový nátěr omítek stupně členitosti 1 a 2</t>
  </si>
  <si>
    <t>968824840</t>
  </si>
  <si>
    <t>162</t>
  </si>
  <si>
    <t>783897603</t>
  </si>
  <si>
    <t>Příplatek k cenám dvojnásobného krycího nátěru omítek za provedení styku 2 barev</t>
  </si>
  <si>
    <t>484828133</t>
  </si>
  <si>
    <t>Poznámka k položce:_x000D_
Napojení na stávající nátěr.</t>
  </si>
  <si>
    <t>163</t>
  </si>
  <si>
    <t>783897619</t>
  </si>
  <si>
    <t>Příplatek k cenám dvojnásobného krycího nátěru omítek za barevné provedení v odstínu náročném</t>
  </si>
  <si>
    <t>-1342786925</t>
  </si>
  <si>
    <t>Poznámka k položce:_x000D_
Fasádní nátěr ve stejné barvě jako současná fasáda.</t>
  </si>
  <si>
    <t>164</t>
  </si>
  <si>
    <t>7838977.1</t>
  </si>
  <si>
    <t>Příplatek k cenám dvojnásobného krycího nátěru omítek za plochu do 5 m2</t>
  </si>
  <si>
    <t>-1124192145</t>
  </si>
  <si>
    <t>Poznámka k položce:_x000D_
Nátěr ostění.</t>
  </si>
  <si>
    <t>784</t>
  </si>
  <si>
    <t>Dokončovací práce - malby a tapety</t>
  </si>
  <si>
    <t>165</t>
  </si>
  <si>
    <t>784121001</t>
  </si>
  <si>
    <t>Oškrabání malby v místnostech v do 3,80 m</t>
  </si>
  <si>
    <t>905613619</t>
  </si>
  <si>
    <t>"ostění" 85,0</t>
  </si>
  <si>
    <t>166</t>
  </si>
  <si>
    <t>784121011</t>
  </si>
  <si>
    <t>Rozmývání podkladu po oškrabání malby v místnostech v do 3,80 m</t>
  </si>
  <si>
    <t>1845266765</t>
  </si>
  <si>
    <t>167</t>
  </si>
  <si>
    <t>784181102</t>
  </si>
  <si>
    <t>Základní akrylátová jednonásobná pigmentovaná penetrace podkladu v místnostech v do 3,80 m</t>
  </si>
  <si>
    <t>672178708</t>
  </si>
  <si>
    <t>(2,65+1,8+2,65)*1*0,15</t>
  </si>
  <si>
    <t>"ostatní" 18,316</t>
  </si>
  <si>
    <t>168</t>
  </si>
  <si>
    <t>784211101</t>
  </si>
  <si>
    <t>Dvojnásobné bílé malby ze směsí za mokra výborně oděruvzdorných v místnostech v do 3,80 m</t>
  </si>
  <si>
    <t>837326706</t>
  </si>
  <si>
    <t>Poznámka k položce:_x000D_
Omyvatelná barva.</t>
  </si>
  <si>
    <t>169</t>
  </si>
  <si>
    <t>784211141</t>
  </si>
  <si>
    <t>Příplatek k cenám 2x maleb ze směsí za mokra oděruvzdorných za provádění pl do 5 m2</t>
  </si>
  <si>
    <t>-1040097426</t>
  </si>
  <si>
    <t>Poznámka k položce:_x000D_
Malba ostění.</t>
  </si>
  <si>
    <t>170</t>
  </si>
  <si>
    <t>784211143</t>
  </si>
  <si>
    <t>Příplatek k cenám 2x maleb ze směsí za mokra oděruvzdorných za provádění styku 2 barev</t>
  </si>
  <si>
    <t>-1844094356</t>
  </si>
  <si>
    <t>Poznámka k položce:_x000D_
Napojení na stávající výmalbu.</t>
  </si>
  <si>
    <t>786</t>
  </si>
  <si>
    <t>Dokončovací práce - čalounické úpravy</t>
  </si>
  <si>
    <t>171</t>
  </si>
  <si>
    <t>786623011</t>
  </si>
  <si>
    <t>Montáž venkovní žaluzie do okenního nebo dveřního otvoru na rám nebo do žaluziové schránky ovládané motorem pl do 4 m2</t>
  </si>
  <si>
    <t>656350807</t>
  </si>
  <si>
    <t>"O3" 1</t>
  </si>
  <si>
    <t>172</t>
  </si>
  <si>
    <t>786623013</t>
  </si>
  <si>
    <t>Montáž venkovní žaluzie do okenního nebo dveřního otvoru na rám nebo do žaluziové schránky ovládané motorem pl přes 4 do 6 m2</t>
  </si>
  <si>
    <t>1635233983</t>
  </si>
  <si>
    <t>"O4" 1</t>
  </si>
  <si>
    <t>"O5" 1</t>
  </si>
  <si>
    <t>173</t>
  </si>
  <si>
    <t>786623015</t>
  </si>
  <si>
    <t>Montáž venkovní žaluzie do okenního nebo dveřního otvoru na rám nebo do žaluziové schránky ovládané motorem pl přes 6 do 8 m2</t>
  </si>
  <si>
    <t>1852022289</t>
  </si>
  <si>
    <t>"O7" 2</t>
  </si>
  <si>
    <t>174</t>
  </si>
  <si>
    <t>786623017</t>
  </si>
  <si>
    <t>Montáž venkovní žaluzie do okenního nebo dveřního otvoru na rám nebo do žaluziové schránky ovládané motorem pl přes 8 m2</t>
  </si>
  <si>
    <t>2116103276</t>
  </si>
  <si>
    <t>"O6" 9</t>
  </si>
  <si>
    <t>175</t>
  </si>
  <si>
    <t>553425-O3</t>
  </si>
  <si>
    <t>O3 - venkovní - exteriérová hliníková žaluzie s lamelami ve tvaru písmene Z, s vodícími lištami, ovládaná základním motorem včetně příslušenství pro okno velikosti 750/2400 mm, RAL 7035</t>
  </si>
  <si>
    <t>422964400</t>
  </si>
  <si>
    <t>176</t>
  </si>
  <si>
    <t>553425-O4</t>
  </si>
  <si>
    <t>O4 - venkovní - exteriérová hliníková žaluzie s lamelami ve tvaru písmene Z, s vodícími lištami, ovládaná základním motorem včetně příslušenství pro okno velikosti 2250/2400 mm, RAL 7035</t>
  </si>
  <si>
    <t>755031620</t>
  </si>
  <si>
    <t>177</t>
  </si>
  <si>
    <t>553425-O5</t>
  </si>
  <si>
    <t>O5 - venkovní - exteriérová hliníková žaluzie s lamelami ve tvaru písmene Z, s vodícími lištami, ovládaná základním motorem včetně příslušenství pro okno velikosti 1800/2400 mm, RAL 7035</t>
  </si>
  <si>
    <t>-307873976</t>
  </si>
  <si>
    <t>178</t>
  </si>
  <si>
    <t>553425-O6</t>
  </si>
  <si>
    <t>O6 - venkovní - exteriérová hliníková žaluzie s lamelami ve tvaru písmene Z, s vodícími lištami, ovládaná základním motorem včetně příslušenství pro okno velikosti 3600/2400 mm, RAL 7035</t>
  </si>
  <si>
    <t>-136989785</t>
  </si>
  <si>
    <t>179</t>
  </si>
  <si>
    <t>553425-O7</t>
  </si>
  <si>
    <t>O7 - venkovní - exteriérová hliníková žaluzie s lamelami ve tvaru písmene Z, s vodícími lištami, ovládaná základním motorem včetně příslušenství pro okno velikosti 3000/2400 mm, RAL 7035</t>
  </si>
  <si>
    <t>1657535734</t>
  </si>
  <si>
    <t>180</t>
  </si>
  <si>
    <t>553425-DO</t>
  </si>
  <si>
    <t>přenosný dálkový ovladač 5-kanálový</t>
  </si>
  <si>
    <t>1489127777</t>
  </si>
  <si>
    <t>181</t>
  </si>
  <si>
    <t>786623031</t>
  </si>
  <si>
    <t>Montáž krycího plechu venkovní žaluzie osazené do okenního nebo dveřního otvoru jakékoli šířky</t>
  </si>
  <si>
    <t>-1041932623</t>
  </si>
  <si>
    <t>182</t>
  </si>
  <si>
    <t>553423-O3</t>
  </si>
  <si>
    <t>plech krycí pro venkovní žaluzie tvaru písmene Z pro okno velikosti 750/2400 mm, RAL 7035</t>
  </si>
  <si>
    <t>-478208320</t>
  </si>
  <si>
    <t>183</t>
  </si>
  <si>
    <t>553423-O4</t>
  </si>
  <si>
    <t>plech krycí pro venkovní žaluzie tvaru písmene Z pro okno velikosti 2250/2400 mm, RAL 7035</t>
  </si>
  <si>
    <t>-677636417</t>
  </si>
  <si>
    <t>184</t>
  </si>
  <si>
    <t>553423-O5</t>
  </si>
  <si>
    <t>plech krycí pro venkovní žaluzie tvaru písmene Z pro okno velikosti 1800/2400 mm, RAL 7035</t>
  </si>
  <si>
    <t>-597987758</t>
  </si>
  <si>
    <t>185</t>
  </si>
  <si>
    <t>553423-O6</t>
  </si>
  <si>
    <t>plech krycí pro venkovní žaluzie tvaru písmene Z pro okno velikosti 3600/2400 mm, RAL 7035</t>
  </si>
  <si>
    <t>-1839405675</t>
  </si>
  <si>
    <t>186</t>
  </si>
  <si>
    <t>553423-O7</t>
  </si>
  <si>
    <t>plech krycí pro venkovní žaluzie tvaru písmene Z pro okno velikosti 3000/2400 mm, RAL 7035</t>
  </si>
  <si>
    <t>232483435</t>
  </si>
  <si>
    <t>187</t>
  </si>
  <si>
    <t>998786122</t>
  </si>
  <si>
    <t>Přesun hmot tonážní pro stínění a čalounické úpravy ruční v objektech v přes 6 do 12 m</t>
  </si>
  <si>
    <t>1298302000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</si>
</sst>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4" fontId="26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3" fillId="0" borderId="3" xfId="0" applyFont="1" applyBorder="1"/>
    <xf numFmtId="0" fontId="13" fillId="0" borderId="0" xfId="0" applyFont="1" applyAlignment="1">
      <alignment horizontal="left"/>
    </xf>
    <xf numFmtId="0" fontId="13" fillId="0" borderId="0" xfId="0" applyFont="1" applyProtection="1">
      <protection locked="0"/>
    </xf>
    <xf numFmtId="4" fontId="13" fillId="0" borderId="0" xfId="0" applyNumberFormat="1" applyFont="1"/>
    <xf numFmtId="0" fontId="13" fillId="0" borderId="14" xfId="0" applyFont="1" applyBorder="1"/>
    <xf numFmtId="166" fontId="13" fillId="0" borderId="0" xfId="0" applyNumberFormat="1" applyFont="1"/>
    <xf numFmtId="166" fontId="13" fillId="0" borderId="15" xfId="0" applyNumberFormat="1" applyFont="1" applyBorder="1"/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ht="36.950000000000003" customHeight="1">
      <c r="AR2" s="242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07" t="s">
        <v>14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21"/>
      <c r="BE5" s="204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09" t="s">
        <v>17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21"/>
      <c r="BE6" s="205"/>
      <c r="BS6" s="18" t="s">
        <v>6</v>
      </c>
    </row>
    <row r="7" spans="1:74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05"/>
      <c r="BS7" s="18" t="s">
        <v>6</v>
      </c>
    </row>
    <row r="8" spans="1:74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05"/>
      <c r="BS8" s="18" t="s">
        <v>6</v>
      </c>
    </row>
    <row r="9" spans="1:74" ht="14.45" customHeight="1">
      <c r="B9" s="21"/>
      <c r="AR9" s="21"/>
      <c r="BE9" s="205"/>
      <c r="BS9" s="18" t="s">
        <v>6</v>
      </c>
    </row>
    <row r="10" spans="1:74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05"/>
      <c r="BS10" s="18" t="s">
        <v>6</v>
      </c>
    </row>
    <row r="11" spans="1:74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05"/>
      <c r="BS11" s="18" t="s">
        <v>6</v>
      </c>
    </row>
    <row r="12" spans="1:74" ht="6.95" customHeight="1">
      <c r="B12" s="21"/>
      <c r="AR12" s="21"/>
      <c r="BE12" s="205"/>
      <c r="BS12" s="18" t="s">
        <v>6</v>
      </c>
    </row>
    <row r="13" spans="1:74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05"/>
      <c r="BS13" s="18" t="s">
        <v>6</v>
      </c>
    </row>
    <row r="14" spans="1:74" ht="12.75">
      <c r="B14" s="21"/>
      <c r="E14" s="210" t="s">
        <v>29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8" t="s">
        <v>27</v>
      </c>
      <c r="AN14" s="30" t="s">
        <v>29</v>
      </c>
      <c r="AR14" s="21"/>
      <c r="BE14" s="205"/>
      <c r="BS14" s="18" t="s">
        <v>6</v>
      </c>
    </row>
    <row r="15" spans="1:74" ht="6.95" customHeight="1">
      <c r="B15" s="21"/>
      <c r="AR15" s="21"/>
      <c r="BE15" s="205"/>
      <c r="BS15" s="18" t="s">
        <v>3</v>
      </c>
    </row>
    <row r="16" spans="1:74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05"/>
      <c r="BS16" s="18" t="s">
        <v>3</v>
      </c>
    </row>
    <row r="17" spans="2:7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05"/>
      <c r="BS17" s="18" t="s">
        <v>32</v>
      </c>
    </row>
    <row r="18" spans="2:71" ht="6.95" customHeight="1">
      <c r="B18" s="21"/>
      <c r="AR18" s="21"/>
      <c r="BE18" s="205"/>
      <c r="BS18" s="18" t="s">
        <v>6</v>
      </c>
    </row>
    <row r="19" spans="2:7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05"/>
      <c r="BS19" s="18" t="s">
        <v>6</v>
      </c>
    </row>
    <row r="20" spans="2:71" ht="18.399999999999999" customHeight="1">
      <c r="B20" s="21"/>
      <c r="E20" s="26" t="s">
        <v>34</v>
      </c>
      <c r="AK20" s="28" t="s">
        <v>27</v>
      </c>
      <c r="AN20" s="26" t="s">
        <v>1</v>
      </c>
      <c r="AR20" s="21"/>
      <c r="BE20" s="205"/>
      <c r="BS20" s="18" t="s">
        <v>32</v>
      </c>
    </row>
    <row r="21" spans="2:71" ht="6.95" customHeight="1">
      <c r="B21" s="21"/>
      <c r="AR21" s="21"/>
      <c r="BE21" s="205"/>
    </row>
    <row r="22" spans="2:71" ht="12" customHeight="1">
      <c r="B22" s="21"/>
      <c r="D22" s="28" t="s">
        <v>35</v>
      </c>
      <c r="AR22" s="21"/>
      <c r="BE22" s="205"/>
    </row>
    <row r="23" spans="2:71" ht="23.25" customHeight="1">
      <c r="B23" s="21"/>
      <c r="E23" s="212" t="s">
        <v>36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21"/>
      <c r="BE23" s="205"/>
    </row>
    <row r="24" spans="2:71" ht="6.95" customHeight="1">
      <c r="B24" s="21"/>
      <c r="AR24" s="21"/>
      <c r="BE24" s="205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05"/>
    </row>
    <row r="26" spans="2:71" s="1" customFormat="1" ht="25.9" customHeight="1">
      <c r="B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3">
        <f>ROUND(AG94,2)</f>
        <v>0</v>
      </c>
      <c r="AL26" s="214"/>
      <c r="AM26" s="214"/>
      <c r="AN26" s="214"/>
      <c r="AO26" s="214"/>
      <c r="AR26" s="33"/>
      <c r="BE26" s="205"/>
    </row>
    <row r="27" spans="2:71" s="1" customFormat="1" ht="6.95" customHeight="1">
      <c r="B27" s="33"/>
      <c r="AR27" s="33"/>
      <c r="BE27" s="205"/>
    </row>
    <row r="28" spans="2:71" s="1" customFormat="1" ht="12.75">
      <c r="B28" s="33"/>
      <c r="L28" s="215" t="s">
        <v>38</v>
      </c>
      <c r="M28" s="215"/>
      <c r="N28" s="215"/>
      <c r="O28" s="215"/>
      <c r="P28" s="215"/>
      <c r="W28" s="215" t="s">
        <v>39</v>
      </c>
      <c r="X28" s="215"/>
      <c r="Y28" s="215"/>
      <c r="Z28" s="215"/>
      <c r="AA28" s="215"/>
      <c r="AB28" s="215"/>
      <c r="AC28" s="215"/>
      <c r="AD28" s="215"/>
      <c r="AE28" s="215"/>
      <c r="AK28" s="215" t="s">
        <v>40</v>
      </c>
      <c r="AL28" s="215"/>
      <c r="AM28" s="215"/>
      <c r="AN28" s="215"/>
      <c r="AO28" s="215"/>
      <c r="AR28" s="33"/>
      <c r="BE28" s="205"/>
    </row>
    <row r="29" spans="2:71" s="2" customFormat="1" ht="14.45" customHeight="1">
      <c r="B29" s="37"/>
      <c r="D29" s="28" t="s">
        <v>41</v>
      </c>
      <c r="F29" s="28" t="s">
        <v>42</v>
      </c>
      <c r="L29" s="218">
        <v>0.21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7"/>
      <c r="BE29" s="206"/>
    </row>
    <row r="30" spans="2:71" s="2" customFormat="1" ht="14.45" customHeight="1">
      <c r="B30" s="37"/>
      <c r="F30" s="28" t="s">
        <v>43</v>
      </c>
      <c r="L30" s="218">
        <v>0.12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7"/>
      <c r="BE30" s="206"/>
    </row>
    <row r="31" spans="2:71" s="2" customFormat="1" ht="14.45" hidden="1" customHeight="1">
      <c r="B31" s="37"/>
      <c r="F31" s="28" t="s">
        <v>44</v>
      </c>
      <c r="L31" s="218">
        <v>0.21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7"/>
      <c r="BE31" s="206"/>
    </row>
    <row r="32" spans="2:71" s="2" customFormat="1" ht="14.45" hidden="1" customHeight="1">
      <c r="B32" s="37"/>
      <c r="F32" s="28" t="s">
        <v>45</v>
      </c>
      <c r="L32" s="218">
        <v>0.12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7"/>
      <c r="BE32" s="206"/>
    </row>
    <row r="33" spans="2:57" s="2" customFormat="1" ht="14.45" hidden="1" customHeight="1">
      <c r="B33" s="37"/>
      <c r="F33" s="28" t="s">
        <v>46</v>
      </c>
      <c r="L33" s="218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7"/>
      <c r="BE33" s="206"/>
    </row>
    <row r="34" spans="2:57" s="1" customFormat="1" ht="6.95" customHeight="1">
      <c r="B34" s="33"/>
      <c r="AR34" s="33"/>
      <c r="BE34" s="205"/>
    </row>
    <row r="35" spans="2:57" s="1" customFormat="1" ht="25.9" customHeight="1"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19" t="s">
        <v>49</v>
      </c>
      <c r="Y35" s="220"/>
      <c r="Z35" s="220"/>
      <c r="AA35" s="220"/>
      <c r="AB35" s="220"/>
      <c r="AC35" s="40"/>
      <c r="AD35" s="40"/>
      <c r="AE35" s="40"/>
      <c r="AF35" s="40"/>
      <c r="AG35" s="40"/>
      <c r="AH35" s="40"/>
      <c r="AI35" s="40"/>
      <c r="AJ35" s="40"/>
      <c r="AK35" s="221">
        <f>SUM(AK26:AK33)</f>
        <v>0</v>
      </c>
      <c r="AL35" s="220"/>
      <c r="AM35" s="220"/>
      <c r="AN35" s="220"/>
      <c r="AO35" s="222"/>
      <c r="AP35" s="38"/>
      <c r="AQ35" s="38"/>
      <c r="AR35" s="33"/>
    </row>
    <row r="36" spans="2:57" s="1" customFormat="1" ht="6.95" customHeight="1">
      <c r="B36" s="33"/>
      <c r="AR36" s="33"/>
    </row>
    <row r="37" spans="2:57" s="1" customFormat="1" ht="14.45" customHeight="1">
      <c r="B37" s="33"/>
      <c r="AR37" s="33"/>
    </row>
    <row r="38" spans="2:57" ht="14.45" customHeight="1">
      <c r="B38" s="21"/>
      <c r="AR38" s="21"/>
    </row>
    <row r="39" spans="2:57" ht="14.45" customHeight="1">
      <c r="B39" s="21"/>
      <c r="AR39" s="21"/>
    </row>
    <row r="40" spans="2:57" ht="14.45" customHeight="1">
      <c r="B40" s="21"/>
      <c r="AR40" s="21"/>
    </row>
    <row r="41" spans="2:57" ht="14.45" customHeight="1">
      <c r="B41" s="21"/>
      <c r="AR41" s="21"/>
    </row>
    <row r="42" spans="2:57" ht="14.45" customHeight="1">
      <c r="B42" s="21"/>
      <c r="AR42" s="21"/>
    </row>
    <row r="43" spans="2:57" ht="14.45" customHeight="1">
      <c r="B43" s="21"/>
      <c r="AR43" s="21"/>
    </row>
    <row r="44" spans="2:57" ht="14.45" customHeight="1">
      <c r="B44" s="21"/>
      <c r="AR44" s="21"/>
    </row>
    <row r="45" spans="2:57" ht="14.45" customHeight="1">
      <c r="B45" s="21"/>
      <c r="AR45" s="21"/>
    </row>
    <row r="46" spans="2:57" ht="14.45" customHeight="1">
      <c r="B46" s="21"/>
      <c r="AR46" s="21"/>
    </row>
    <row r="47" spans="2:57" ht="14.45" customHeight="1">
      <c r="B47" s="21"/>
      <c r="AR47" s="21"/>
    </row>
    <row r="48" spans="2:57" ht="14.45" customHeight="1">
      <c r="B48" s="21"/>
      <c r="AR48" s="21"/>
    </row>
    <row r="49" spans="2:44" s="1" customFormat="1" ht="14.45" customHeight="1">
      <c r="B49" s="33"/>
      <c r="D49" s="42" t="s">
        <v>50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51</v>
      </c>
      <c r="AI49" s="43"/>
      <c r="AJ49" s="43"/>
      <c r="AK49" s="43"/>
      <c r="AL49" s="43"/>
      <c r="AM49" s="43"/>
      <c r="AN49" s="43"/>
      <c r="AO49" s="43"/>
      <c r="AR49" s="33"/>
    </row>
    <row r="50" spans="2:44" ht="11.25">
      <c r="B50" s="21"/>
      <c r="AR50" s="21"/>
    </row>
    <row r="51" spans="2:44" ht="11.25">
      <c r="B51" s="21"/>
      <c r="AR51" s="21"/>
    </row>
    <row r="52" spans="2:44" ht="11.25">
      <c r="B52" s="21"/>
      <c r="AR52" s="21"/>
    </row>
    <row r="53" spans="2:44" ht="11.25">
      <c r="B53" s="21"/>
      <c r="AR53" s="21"/>
    </row>
    <row r="54" spans="2:44" ht="11.25">
      <c r="B54" s="21"/>
      <c r="AR54" s="21"/>
    </row>
    <row r="55" spans="2:44" ht="11.25">
      <c r="B55" s="21"/>
      <c r="AR55" s="21"/>
    </row>
    <row r="56" spans="2:44" ht="11.25">
      <c r="B56" s="21"/>
      <c r="AR56" s="21"/>
    </row>
    <row r="57" spans="2:44" ht="11.25">
      <c r="B57" s="21"/>
      <c r="AR57" s="21"/>
    </row>
    <row r="58" spans="2:44" ht="11.25">
      <c r="B58" s="21"/>
      <c r="AR58" s="21"/>
    </row>
    <row r="59" spans="2:44" ht="11.25">
      <c r="B59" s="21"/>
      <c r="AR59" s="21"/>
    </row>
    <row r="60" spans="2:44" s="1" customFormat="1" ht="12.75">
      <c r="B60" s="33"/>
      <c r="D60" s="44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4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4" t="s">
        <v>52</v>
      </c>
      <c r="AI60" s="35"/>
      <c r="AJ60" s="35"/>
      <c r="AK60" s="35"/>
      <c r="AL60" s="35"/>
      <c r="AM60" s="44" t="s">
        <v>53</v>
      </c>
      <c r="AN60" s="35"/>
      <c r="AO60" s="35"/>
      <c r="AR60" s="33"/>
    </row>
    <row r="61" spans="2:44" ht="11.25">
      <c r="B61" s="21"/>
      <c r="AR61" s="21"/>
    </row>
    <row r="62" spans="2:44" ht="11.25">
      <c r="B62" s="21"/>
      <c r="AR62" s="21"/>
    </row>
    <row r="63" spans="2:44" ht="11.25">
      <c r="B63" s="21"/>
      <c r="AR63" s="21"/>
    </row>
    <row r="64" spans="2:44" s="1" customFormat="1" ht="12.75">
      <c r="B64" s="33"/>
      <c r="D64" s="42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55</v>
      </c>
      <c r="AI64" s="43"/>
      <c r="AJ64" s="43"/>
      <c r="AK64" s="43"/>
      <c r="AL64" s="43"/>
      <c r="AM64" s="43"/>
      <c r="AN64" s="43"/>
      <c r="AO64" s="43"/>
      <c r="AR64" s="33"/>
    </row>
    <row r="65" spans="2:44" ht="11.25">
      <c r="B65" s="21"/>
      <c r="AR65" s="21"/>
    </row>
    <row r="66" spans="2:44" ht="11.25">
      <c r="B66" s="21"/>
      <c r="AR66" s="21"/>
    </row>
    <row r="67" spans="2:44" ht="11.25">
      <c r="B67" s="21"/>
      <c r="AR67" s="21"/>
    </row>
    <row r="68" spans="2:44" ht="11.25">
      <c r="B68" s="21"/>
      <c r="AR68" s="21"/>
    </row>
    <row r="69" spans="2:44" ht="11.25">
      <c r="B69" s="21"/>
      <c r="AR69" s="21"/>
    </row>
    <row r="70" spans="2:44" ht="11.25">
      <c r="B70" s="21"/>
      <c r="AR70" s="21"/>
    </row>
    <row r="71" spans="2:44" ht="11.25">
      <c r="B71" s="21"/>
      <c r="AR71" s="21"/>
    </row>
    <row r="72" spans="2:44" ht="11.25">
      <c r="B72" s="21"/>
      <c r="AR72" s="21"/>
    </row>
    <row r="73" spans="2:44" ht="11.25">
      <c r="B73" s="21"/>
      <c r="AR73" s="21"/>
    </row>
    <row r="74" spans="2:44" ht="11.25">
      <c r="B74" s="21"/>
      <c r="AR74" s="21"/>
    </row>
    <row r="75" spans="2:44" s="1" customFormat="1" ht="12.75">
      <c r="B75" s="33"/>
      <c r="D75" s="44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4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4" t="s">
        <v>52</v>
      </c>
      <c r="AI75" s="35"/>
      <c r="AJ75" s="35"/>
      <c r="AK75" s="35"/>
      <c r="AL75" s="35"/>
      <c r="AM75" s="44" t="s">
        <v>53</v>
      </c>
      <c r="AN75" s="35"/>
      <c r="AO75" s="35"/>
      <c r="AR75" s="33"/>
    </row>
    <row r="76" spans="2:44" s="1" customFormat="1" ht="11.25">
      <c r="B76" s="33"/>
      <c r="AR76" s="33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3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3"/>
    </row>
    <row r="82" spans="1:91" s="1" customFormat="1" ht="24.95" customHeight="1">
      <c r="B82" s="33"/>
      <c r="C82" s="22" t="s">
        <v>56</v>
      </c>
      <c r="AR82" s="33"/>
    </row>
    <row r="83" spans="1:91" s="1" customFormat="1" ht="6.95" customHeight="1">
      <c r="B83" s="33"/>
      <c r="AR83" s="33"/>
    </row>
    <row r="84" spans="1:91" s="3" customFormat="1" ht="12" customHeight="1">
      <c r="B84" s="49"/>
      <c r="C84" s="28" t="s">
        <v>13</v>
      </c>
      <c r="L84" s="3" t="str">
        <f>K5</f>
        <v>25-044</v>
      </c>
      <c r="AR84" s="49"/>
    </row>
    <row r="85" spans="1:91" s="4" customFormat="1" ht="36.950000000000003" customHeight="1">
      <c r="B85" s="50"/>
      <c r="C85" s="51" t="s">
        <v>16</v>
      </c>
      <c r="L85" s="223" t="str">
        <f>K6</f>
        <v>Základní škola Přelouč, Masarykovo náměstí č.p.50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50"/>
    </row>
    <row r="86" spans="1:91" s="1" customFormat="1" ht="6.95" customHeight="1">
      <c r="B86" s="33"/>
      <c r="AR86" s="33"/>
    </row>
    <row r="87" spans="1:91" s="1" customFormat="1" ht="12" customHeight="1">
      <c r="B87" s="33"/>
      <c r="C87" s="28" t="s">
        <v>20</v>
      </c>
      <c r="L87" s="52" t="str">
        <f>IF(K8="","",K8)</f>
        <v>Přelouč</v>
      </c>
      <c r="AI87" s="28" t="s">
        <v>22</v>
      </c>
      <c r="AM87" s="225" t="str">
        <f>IF(AN8= "","",AN8)</f>
        <v>12. 11. 2025</v>
      </c>
      <c r="AN87" s="225"/>
      <c r="AR87" s="33"/>
    </row>
    <row r="88" spans="1:91" s="1" customFormat="1" ht="6.95" customHeight="1">
      <c r="B88" s="33"/>
      <c r="AR88" s="33"/>
    </row>
    <row r="89" spans="1:91" s="1" customFormat="1" ht="25.7" customHeight="1">
      <c r="B89" s="33"/>
      <c r="C89" s="28" t="s">
        <v>24</v>
      </c>
      <c r="L89" s="3" t="str">
        <f>IF(E11= "","",E11)</f>
        <v>Město Přelouč</v>
      </c>
      <c r="AI89" s="28" t="s">
        <v>30</v>
      </c>
      <c r="AM89" s="226" t="str">
        <f>IF(E17="","",E17)</f>
        <v>Ing. Vítězslav Vomočil, Pardubice</v>
      </c>
      <c r="AN89" s="227"/>
      <c r="AO89" s="227"/>
      <c r="AP89" s="227"/>
      <c r="AR89" s="33"/>
      <c r="AS89" s="228" t="s">
        <v>57</v>
      </c>
      <c r="AT89" s="229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3"/>
      <c r="C90" s="28" t="s">
        <v>28</v>
      </c>
      <c r="L90" s="3" t="str">
        <f>IF(E14= "Vyplň údaj","",E14)</f>
        <v/>
      </c>
      <c r="AI90" s="28" t="s">
        <v>33</v>
      </c>
      <c r="AM90" s="226" t="str">
        <f>IF(E20="","",E20)</f>
        <v>A.Vojtěch - rozpočty staveb</v>
      </c>
      <c r="AN90" s="227"/>
      <c r="AO90" s="227"/>
      <c r="AP90" s="227"/>
      <c r="AR90" s="33"/>
      <c r="AS90" s="230"/>
      <c r="AT90" s="231"/>
      <c r="BD90" s="57"/>
    </row>
    <row r="91" spans="1:91" s="1" customFormat="1" ht="10.9" customHeight="1">
      <c r="B91" s="33"/>
      <c r="AR91" s="33"/>
      <c r="AS91" s="230"/>
      <c r="AT91" s="231"/>
      <c r="BD91" s="57"/>
    </row>
    <row r="92" spans="1:91" s="1" customFormat="1" ht="29.25" customHeight="1">
      <c r="B92" s="33"/>
      <c r="C92" s="232" t="s">
        <v>58</v>
      </c>
      <c r="D92" s="233"/>
      <c r="E92" s="233"/>
      <c r="F92" s="233"/>
      <c r="G92" s="233"/>
      <c r="H92" s="58"/>
      <c r="I92" s="234" t="s">
        <v>59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5" t="s">
        <v>60</v>
      </c>
      <c r="AH92" s="233"/>
      <c r="AI92" s="233"/>
      <c r="AJ92" s="233"/>
      <c r="AK92" s="233"/>
      <c r="AL92" s="233"/>
      <c r="AM92" s="233"/>
      <c r="AN92" s="234" t="s">
        <v>61</v>
      </c>
      <c r="AO92" s="233"/>
      <c r="AP92" s="236"/>
      <c r="AQ92" s="59" t="s">
        <v>62</v>
      </c>
      <c r="AR92" s="33"/>
      <c r="AS92" s="60" t="s">
        <v>63</v>
      </c>
      <c r="AT92" s="61" t="s">
        <v>64</v>
      </c>
      <c r="AU92" s="61" t="s">
        <v>65</v>
      </c>
      <c r="AV92" s="61" t="s">
        <v>66</v>
      </c>
      <c r="AW92" s="61" t="s">
        <v>67</v>
      </c>
      <c r="AX92" s="61" t="s">
        <v>68</v>
      </c>
      <c r="AY92" s="61" t="s">
        <v>69</v>
      </c>
      <c r="AZ92" s="61" t="s">
        <v>70</v>
      </c>
      <c r="BA92" s="61" t="s">
        <v>71</v>
      </c>
      <c r="BB92" s="61" t="s">
        <v>72</v>
      </c>
      <c r="BC92" s="61" t="s">
        <v>73</v>
      </c>
      <c r="BD92" s="62" t="s">
        <v>74</v>
      </c>
    </row>
    <row r="93" spans="1:91" s="1" customFormat="1" ht="10.9" customHeight="1">
      <c r="B93" s="33"/>
      <c r="AR93" s="33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75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40">
        <f>ROUND(SUM(AG95:AG96),2)</f>
        <v>0</v>
      </c>
      <c r="AH94" s="240"/>
      <c r="AI94" s="240"/>
      <c r="AJ94" s="240"/>
      <c r="AK94" s="240"/>
      <c r="AL94" s="240"/>
      <c r="AM94" s="240"/>
      <c r="AN94" s="241">
        <f>SUM(AG94,AT94)</f>
        <v>0</v>
      </c>
      <c r="AO94" s="241"/>
      <c r="AP94" s="241"/>
      <c r="AQ94" s="68" t="s">
        <v>1</v>
      </c>
      <c r="AR94" s="64"/>
      <c r="AS94" s="69">
        <f>ROUND(SUM(AS95:AS96),2)</f>
        <v>0</v>
      </c>
      <c r="AT94" s="70">
        <f>ROUND(SUM(AV94:AW94),2)</f>
        <v>0</v>
      </c>
      <c r="AU94" s="71">
        <f>ROUND(SUM(AU95:AU96),5)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ROUND(SUM(AZ95:AZ96),2)</f>
        <v>0</v>
      </c>
      <c r="BA94" s="70">
        <f>ROUND(SUM(BA95:BA96),2)</f>
        <v>0</v>
      </c>
      <c r="BB94" s="70">
        <f>ROUND(SUM(BB95:BB96),2)</f>
        <v>0</v>
      </c>
      <c r="BC94" s="70">
        <f>ROUND(SUM(BC95:BC96),2)</f>
        <v>0</v>
      </c>
      <c r="BD94" s="72">
        <f>ROUND(SUM(BD95:BD96),2)</f>
        <v>0</v>
      </c>
      <c r="BS94" s="73" t="s">
        <v>76</v>
      </c>
      <c r="BT94" s="73" t="s">
        <v>77</v>
      </c>
      <c r="BU94" s="74" t="s">
        <v>78</v>
      </c>
      <c r="BV94" s="73" t="s">
        <v>79</v>
      </c>
      <c r="BW94" s="73" t="s">
        <v>4</v>
      </c>
      <c r="BX94" s="73" t="s">
        <v>80</v>
      </c>
      <c r="CL94" s="73" t="s">
        <v>1</v>
      </c>
    </row>
    <row r="95" spans="1:91" s="6" customFormat="1" ht="16.5" customHeight="1">
      <c r="A95" s="75" t="s">
        <v>81</v>
      </c>
      <c r="B95" s="76"/>
      <c r="C95" s="77"/>
      <c r="D95" s="239" t="s">
        <v>82</v>
      </c>
      <c r="E95" s="239"/>
      <c r="F95" s="239"/>
      <c r="G95" s="239"/>
      <c r="H95" s="239"/>
      <c r="I95" s="78"/>
      <c r="J95" s="239" t="s">
        <v>83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37">
        <f>'00 - Vedlejší a ostatní n...'!J30</f>
        <v>0</v>
      </c>
      <c r="AH95" s="238"/>
      <c r="AI95" s="238"/>
      <c r="AJ95" s="238"/>
      <c r="AK95" s="238"/>
      <c r="AL95" s="238"/>
      <c r="AM95" s="238"/>
      <c r="AN95" s="237">
        <f>SUM(AG95,AT95)</f>
        <v>0</v>
      </c>
      <c r="AO95" s="238"/>
      <c r="AP95" s="238"/>
      <c r="AQ95" s="79" t="s">
        <v>84</v>
      </c>
      <c r="AR95" s="76"/>
      <c r="AS95" s="80">
        <v>0</v>
      </c>
      <c r="AT95" s="81">
        <f>ROUND(SUM(AV95:AW95),2)</f>
        <v>0</v>
      </c>
      <c r="AU95" s="82">
        <f>'00 - Vedlejší a ostatní n...'!P120</f>
        <v>0</v>
      </c>
      <c r="AV95" s="81">
        <f>'00 - Vedlejší a ostatní n...'!J33</f>
        <v>0</v>
      </c>
      <c r="AW95" s="81">
        <f>'00 - Vedlejší a ostatní n...'!J34</f>
        <v>0</v>
      </c>
      <c r="AX95" s="81">
        <f>'00 - Vedlejší a ostatní n...'!J35</f>
        <v>0</v>
      </c>
      <c r="AY95" s="81">
        <f>'00 - Vedlejší a ostatní n...'!J36</f>
        <v>0</v>
      </c>
      <c r="AZ95" s="81">
        <f>'00 - Vedlejší a ostatní n...'!F33</f>
        <v>0</v>
      </c>
      <c r="BA95" s="81">
        <f>'00 - Vedlejší a ostatní n...'!F34</f>
        <v>0</v>
      </c>
      <c r="BB95" s="81">
        <f>'00 - Vedlejší a ostatní n...'!F35</f>
        <v>0</v>
      </c>
      <c r="BC95" s="81">
        <f>'00 - Vedlejší a ostatní n...'!F36</f>
        <v>0</v>
      </c>
      <c r="BD95" s="83">
        <f>'00 - Vedlejší a ostatní n...'!F37</f>
        <v>0</v>
      </c>
      <c r="BT95" s="84" t="s">
        <v>85</v>
      </c>
      <c r="BV95" s="84" t="s">
        <v>79</v>
      </c>
      <c r="BW95" s="84" t="s">
        <v>86</v>
      </c>
      <c r="BX95" s="84" t="s">
        <v>4</v>
      </c>
      <c r="CL95" s="84" t="s">
        <v>1</v>
      </c>
      <c r="CM95" s="84" t="s">
        <v>87</v>
      </c>
    </row>
    <row r="96" spans="1:91" s="6" customFormat="1" ht="16.5" customHeight="1">
      <c r="A96" s="75" t="s">
        <v>81</v>
      </c>
      <c r="B96" s="76"/>
      <c r="C96" s="77"/>
      <c r="D96" s="239" t="s">
        <v>88</v>
      </c>
      <c r="E96" s="239"/>
      <c r="F96" s="239"/>
      <c r="G96" s="239"/>
      <c r="H96" s="239"/>
      <c r="I96" s="78"/>
      <c r="J96" s="239" t="s">
        <v>89</v>
      </c>
      <c r="K96" s="239"/>
      <c r="L96" s="239"/>
      <c r="M96" s="239"/>
      <c r="N96" s="239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  <c r="Z96" s="239"/>
      <c r="AA96" s="239"/>
      <c r="AB96" s="239"/>
      <c r="AC96" s="239"/>
      <c r="AD96" s="239"/>
      <c r="AE96" s="239"/>
      <c r="AF96" s="239"/>
      <c r="AG96" s="237">
        <f>'01 - Výměna oken'!J30</f>
        <v>0</v>
      </c>
      <c r="AH96" s="238"/>
      <c r="AI96" s="238"/>
      <c r="AJ96" s="238"/>
      <c r="AK96" s="238"/>
      <c r="AL96" s="238"/>
      <c r="AM96" s="238"/>
      <c r="AN96" s="237">
        <f>SUM(AG96,AT96)</f>
        <v>0</v>
      </c>
      <c r="AO96" s="238"/>
      <c r="AP96" s="238"/>
      <c r="AQ96" s="79" t="s">
        <v>90</v>
      </c>
      <c r="AR96" s="76"/>
      <c r="AS96" s="85">
        <v>0</v>
      </c>
      <c r="AT96" s="86">
        <f>ROUND(SUM(AV96:AW96),2)</f>
        <v>0</v>
      </c>
      <c r="AU96" s="87">
        <f>'01 - Výměna oken'!P187</f>
        <v>0</v>
      </c>
      <c r="AV96" s="86">
        <f>'01 - Výměna oken'!J33</f>
        <v>0</v>
      </c>
      <c r="AW96" s="86">
        <f>'01 - Výměna oken'!J34</f>
        <v>0</v>
      </c>
      <c r="AX96" s="86">
        <f>'01 - Výměna oken'!J35</f>
        <v>0</v>
      </c>
      <c r="AY96" s="86">
        <f>'01 - Výměna oken'!J36</f>
        <v>0</v>
      </c>
      <c r="AZ96" s="86">
        <f>'01 - Výměna oken'!F33</f>
        <v>0</v>
      </c>
      <c r="BA96" s="86">
        <f>'01 - Výměna oken'!F34</f>
        <v>0</v>
      </c>
      <c r="BB96" s="86">
        <f>'01 - Výměna oken'!F35</f>
        <v>0</v>
      </c>
      <c r="BC96" s="86">
        <f>'01 - Výměna oken'!F36</f>
        <v>0</v>
      </c>
      <c r="BD96" s="88">
        <f>'01 - Výměna oken'!F37</f>
        <v>0</v>
      </c>
      <c r="BT96" s="84" t="s">
        <v>85</v>
      </c>
      <c r="BV96" s="84" t="s">
        <v>79</v>
      </c>
      <c r="BW96" s="84" t="s">
        <v>91</v>
      </c>
      <c r="BX96" s="84" t="s">
        <v>4</v>
      </c>
      <c r="CL96" s="84" t="s">
        <v>1</v>
      </c>
      <c r="CM96" s="84" t="s">
        <v>87</v>
      </c>
    </row>
    <row r="97" spans="2:44" s="1" customFormat="1" ht="30" customHeight="1">
      <c r="B97" s="33"/>
      <c r="AR97" s="33"/>
    </row>
    <row r="98" spans="2:44" s="1" customFormat="1" ht="6.95" customHeight="1"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33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 - Vedlejší a ostatní n...'!C2" display="/" xr:uid="{00000000-0004-0000-0000-000000000000}"/>
    <hyperlink ref="A96" location="'01 - Výměna oke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8" t="s">
        <v>86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92</v>
      </c>
      <c r="L4" s="21"/>
      <c r="M4" s="89" t="s">
        <v>10</v>
      </c>
      <c r="AT4" s="18" t="s">
        <v>3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3" t="str">
        <f>'Rekapitulace stavby'!K6</f>
        <v>Základní škola Přelouč, Masarykovo náměstí č.p.50</v>
      </c>
      <c r="F7" s="244"/>
      <c r="G7" s="244"/>
      <c r="H7" s="244"/>
      <c r="L7" s="21"/>
    </row>
    <row r="8" spans="2:46" s="1" customFormat="1" ht="12" customHeight="1">
      <c r="B8" s="33"/>
      <c r="D8" s="28" t="s">
        <v>93</v>
      </c>
      <c r="L8" s="33"/>
    </row>
    <row r="9" spans="2:46" s="1" customFormat="1" ht="16.5" customHeight="1">
      <c r="B9" s="33"/>
      <c r="E9" s="223" t="s">
        <v>94</v>
      </c>
      <c r="F9" s="245"/>
      <c r="G9" s="245"/>
      <c r="H9" s="24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</v>
      </c>
      <c r="I11" s="28" t="s">
        <v>19</v>
      </c>
      <c r="J11" s="26" t="s">
        <v>1</v>
      </c>
      <c r="L11" s="33"/>
    </row>
    <row r="12" spans="2:46" s="1" customFormat="1" ht="12" customHeight="1">
      <c r="B12" s="33"/>
      <c r="D12" s="28" t="s">
        <v>20</v>
      </c>
      <c r="F12" s="26" t="s">
        <v>21</v>
      </c>
      <c r="I12" s="28" t="s">
        <v>22</v>
      </c>
      <c r="J12" s="53" t="str">
        <f>'Rekapitulace stavby'!AN8</f>
        <v>12. 11. 2025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24</v>
      </c>
      <c r="I14" s="28" t="s">
        <v>25</v>
      </c>
      <c r="J14" s="26" t="s">
        <v>1</v>
      </c>
      <c r="L14" s="33"/>
    </row>
    <row r="15" spans="2:46" s="1" customFormat="1" ht="18" customHeight="1">
      <c r="B15" s="33"/>
      <c r="E15" s="26" t="s">
        <v>26</v>
      </c>
      <c r="I15" s="28" t="s">
        <v>27</v>
      </c>
      <c r="J15" s="26" t="s">
        <v>1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6" t="str">
        <f>'Rekapitulace stavby'!E14</f>
        <v>Vyplň údaj</v>
      </c>
      <c r="F18" s="207"/>
      <c r="G18" s="207"/>
      <c r="H18" s="207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25</v>
      </c>
      <c r="J20" s="26" t="s">
        <v>1</v>
      </c>
      <c r="L20" s="33"/>
    </row>
    <row r="21" spans="2:12" s="1" customFormat="1" ht="18" customHeight="1">
      <c r="B21" s="33"/>
      <c r="E21" s="26" t="s">
        <v>31</v>
      </c>
      <c r="I21" s="28" t="s">
        <v>27</v>
      </c>
      <c r="J21" s="26" t="s">
        <v>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33</v>
      </c>
      <c r="I23" s="28" t="s">
        <v>25</v>
      </c>
      <c r="J23" s="26" t="s">
        <v>1</v>
      </c>
      <c r="L23" s="33"/>
    </row>
    <row r="24" spans="2:12" s="1" customFormat="1" ht="18" customHeight="1">
      <c r="B24" s="33"/>
      <c r="E24" s="26" t="s">
        <v>34</v>
      </c>
      <c r="I24" s="28" t="s">
        <v>27</v>
      </c>
      <c r="J24" s="26" t="s">
        <v>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16.5" customHeight="1">
      <c r="B27" s="90"/>
      <c r="E27" s="212" t="s">
        <v>1</v>
      </c>
      <c r="F27" s="212"/>
      <c r="G27" s="212"/>
      <c r="H27" s="212"/>
      <c r="L27" s="90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37</v>
      </c>
      <c r="J30" s="67">
        <f>ROUND(J120,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5" customHeight="1">
      <c r="B33" s="33"/>
      <c r="D33" s="56" t="s">
        <v>41</v>
      </c>
      <c r="E33" s="28" t="s">
        <v>42</v>
      </c>
      <c r="F33" s="92">
        <f>ROUND((SUM(BE120:BE130)),  2)</f>
        <v>0</v>
      </c>
      <c r="I33" s="93">
        <v>0.21</v>
      </c>
      <c r="J33" s="92">
        <f>ROUND(((SUM(BE120:BE130))*I33),  2)</f>
        <v>0</v>
      </c>
      <c r="L33" s="33"/>
    </row>
    <row r="34" spans="2:12" s="1" customFormat="1" ht="14.45" customHeight="1">
      <c r="B34" s="33"/>
      <c r="E34" s="28" t="s">
        <v>43</v>
      </c>
      <c r="F34" s="92">
        <f>ROUND((SUM(BF120:BF130)),  2)</f>
        <v>0</v>
      </c>
      <c r="I34" s="93">
        <v>0.12</v>
      </c>
      <c r="J34" s="92">
        <f>ROUND(((SUM(BF120:BF130))*I34),  2)</f>
        <v>0</v>
      </c>
      <c r="L34" s="33"/>
    </row>
    <row r="35" spans="2:12" s="1" customFormat="1" ht="14.45" hidden="1" customHeight="1">
      <c r="B35" s="33"/>
      <c r="E35" s="28" t="s">
        <v>44</v>
      </c>
      <c r="F35" s="92">
        <f>ROUND((SUM(BG120:BG130)),  2)</f>
        <v>0</v>
      </c>
      <c r="I35" s="93">
        <v>0.21</v>
      </c>
      <c r="J35" s="92">
        <f>0</f>
        <v>0</v>
      </c>
      <c r="L35" s="33"/>
    </row>
    <row r="36" spans="2:12" s="1" customFormat="1" ht="14.45" hidden="1" customHeight="1">
      <c r="B36" s="33"/>
      <c r="E36" s="28" t="s">
        <v>45</v>
      </c>
      <c r="F36" s="92">
        <f>ROUND((SUM(BH120:BH130)),  2)</f>
        <v>0</v>
      </c>
      <c r="I36" s="93">
        <v>0.12</v>
      </c>
      <c r="J36" s="92">
        <f>0</f>
        <v>0</v>
      </c>
      <c r="L36" s="33"/>
    </row>
    <row r="37" spans="2:12" s="1" customFormat="1" ht="14.45" hidden="1" customHeight="1">
      <c r="B37" s="33"/>
      <c r="E37" s="28" t="s">
        <v>46</v>
      </c>
      <c r="F37" s="92">
        <f>ROUND((SUM(BI120:BI130)),  2)</f>
        <v>0</v>
      </c>
      <c r="I37" s="93">
        <v>0</v>
      </c>
      <c r="J37" s="92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4"/>
      <c r="D39" s="95" t="s">
        <v>47</v>
      </c>
      <c r="E39" s="58"/>
      <c r="F39" s="58"/>
      <c r="G39" s="96" t="s">
        <v>48</v>
      </c>
      <c r="H39" s="97" t="s">
        <v>49</v>
      </c>
      <c r="I39" s="58"/>
      <c r="J39" s="98">
        <f>SUM(J30:J37)</f>
        <v>0</v>
      </c>
      <c r="K39" s="99"/>
      <c r="L39" s="33"/>
    </row>
    <row r="40" spans="2:12" s="1" customFormat="1" ht="14.45" customHeight="1">
      <c r="B40" s="33"/>
      <c r="L40" s="33"/>
    </row>
    <row r="41" spans="2:12" ht="14.45" customHeight="1">
      <c r="B41" s="21"/>
      <c r="L41" s="21"/>
    </row>
    <row r="42" spans="2:12" ht="14.45" customHeight="1">
      <c r="B42" s="21"/>
      <c r="L42" s="21"/>
    </row>
    <row r="43" spans="2:12" ht="14.45" customHeight="1">
      <c r="B43" s="21"/>
      <c r="L43" s="21"/>
    </row>
    <row r="44" spans="2:12" ht="14.45" customHeight="1">
      <c r="B44" s="21"/>
      <c r="L44" s="21"/>
    </row>
    <row r="45" spans="2:12" ht="14.45" customHeight="1">
      <c r="B45" s="21"/>
      <c r="L45" s="21"/>
    </row>
    <row r="46" spans="2:12" ht="14.45" customHeight="1">
      <c r="B46" s="21"/>
      <c r="L46" s="21"/>
    </row>
    <row r="47" spans="2:12" ht="14.45" customHeight="1">
      <c r="B47" s="21"/>
      <c r="L47" s="21"/>
    </row>
    <row r="48" spans="2:12" ht="14.45" customHeight="1">
      <c r="B48" s="21"/>
      <c r="L48" s="21"/>
    </row>
    <row r="49" spans="2:12" ht="14.45" customHeight="1">
      <c r="B49" s="21"/>
      <c r="L49" s="21"/>
    </row>
    <row r="50" spans="2:12" s="1" customFormat="1" ht="14.45" customHeight="1">
      <c r="B50" s="33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33"/>
    </row>
    <row r="51" spans="2:12" ht="11.25">
      <c r="B51" s="21"/>
      <c r="L51" s="21"/>
    </row>
    <row r="52" spans="2:12" ht="11.25">
      <c r="B52" s="21"/>
      <c r="L52" s="21"/>
    </row>
    <row r="53" spans="2:12" ht="11.25">
      <c r="B53" s="21"/>
      <c r="L53" s="21"/>
    </row>
    <row r="54" spans="2:12" ht="11.25">
      <c r="B54" s="21"/>
      <c r="L54" s="21"/>
    </row>
    <row r="55" spans="2:12" ht="11.25">
      <c r="B55" s="21"/>
      <c r="L55" s="21"/>
    </row>
    <row r="56" spans="2:12" ht="11.25">
      <c r="B56" s="21"/>
      <c r="L56" s="21"/>
    </row>
    <row r="57" spans="2:12" ht="11.25">
      <c r="B57" s="21"/>
      <c r="L57" s="21"/>
    </row>
    <row r="58" spans="2:12" ht="11.25">
      <c r="B58" s="21"/>
      <c r="L58" s="21"/>
    </row>
    <row r="59" spans="2:12" ht="11.25">
      <c r="B59" s="21"/>
      <c r="L59" s="21"/>
    </row>
    <row r="60" spans="2:12" ht="11.25">
      <c r="B60" s="21"/>
      <c r="L60" s="21"/>
    </row>
    <row r="61" spans="2:12" s="1" customFormat="1" ht="12.75">
      <c r="B61" s="33"/>
      <c r="D61" s="44" t="s">
        <v>52</v>
      </c>
      <c r="E61" s="35"/>
      <c r="F61" s="100" t="s">
        <v>53</v>
      </c>
      <c r="G61" s="44" t="s">
        <v>52</v>
      </c>
      <c r="H61" s="35"/>
      <c r="I61" s="35"/>
      <c r="J61" s="101" t="s">
        <v>53</v>
      </c>
      <c r="K61" s="35"/>
      <c r="L61" s="33"/>
    </row>
    <row r="62" spans="2:12" ht="11.25">
      <c r="B62" s="21"/>
      <c r="L62" s="21"/>
    </row>
    <row r="63" spans="2:12" ht="11.25">
      <c r="B63" s="21"/>
      <c r="L63" s="21"/>
    </row>
    <row r="64" spans="2:12" ht="11.25">
      <c r="B64" s="21"/>
      <c r="L64" s="21"/>
    </row>
    <row r="65" spans="2:12" s="1" customFormat="1" ht="12.75">
      <c r="B65" s="33"/>
      <c r="D65" s="42" t="s">
        <v>54</v>
      </c>
      <c r="E65" s="43"/>
      <c r="F65" s="43"/>
      <c r="G65" s="42" t="s">
        <v>55</v>
      </c>
      <c r="H65" s="43"/>
      <c r="I65" s="43"/>
      <c r="J65" s="43"/>
      <c r="K65" s="43"/>
      <c r="L65" s="33"/>
    </row>
    <row r="66" spans="2:12" ht="11.25">
      <c r="B66" s="21"/>
      <c r="L66" s="21"/>
    </row>
    <row r="67" spans="2:12" ht="11.25">
      <c r="B67" s="21"/>
      <c r="L67" s="21"/>
    </row>
    <row r="68" spans="2:12" ht="11.25">
      <c r="B68" s="21"/>
      <c r="L68" s="21"/>
    </row>
    <row r="69" spans="2:12" ht="11.25">
      <c r="B69" s="21"/>
      <c r="L69" s="21"/>
    </row>
    <row r="70" spans="2:12" ht="11.25">
      <c r="B70" s="21"/>
      <c r="L70" s="21"/>
    </row>
    <row r="71" spans="2:12" ht="11.25">
      <c r="B71" s="21"/>
      <c r="L71" s="21"/>
    </row>
    <row r="72" spans="2:12" ht="11.25">
      <c r="B72" s="21"/>
      <c r="L72" s="21"/>
    </row>
    <row r="73" spans="2:12" ht="11.25">
      <c r="B73" s="21"/>
      <c r="L73" s="21"/>
    </row>
    <row r="74" spans="2:12" ht="11.25">
      <c r="B74" s="21"/>
      <c r="L74" s="21"/>
    </row>
    <row r="75" spans="2:12" ht="11.25">
      <c r="B75" s="21"/>
      <c r="L75" s="21"/>
    </row>
    <row r="76" spans="2:12" s="1" customFormat="1" ht="12.75">
      <c r="B76" s="33"/>
      <c r="D76" s="44" t="s">
        <v>52</v>
      </c>
      <c r="E76" s="35"/>
      <c r="F76" s="100" t="s">
        <v>53</v>
      </c>
      <c r="G76" s="44" t="s">
        <v>52</v>
      </c>
      <c r="H76" s="35"/>
      <c r="I76" s="35"/>
      <c r="J76" s="101" t="s">
        <v>53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>
      <c r="B82" s="33"/>
      <c r="C82" s="22" t="s">
        <v>95</v>
      </c>
      <c r="L82" s="33"/>
    </row>
    <row r="83" spans="2:47" s="1" customFormat="1" ht="6.95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3" t="str">
        <f>E7</f>
        <v>Základní škola Přelouč, Masarykovo náměstí č.p.50</v>
      </c>
      <c r="F85" s="244"/>
      <c r="G85" s="244"/>
      <c r="H85" s="244"/>
      <c r="L85" s="33"/>
    </row>
    <row r="86" spans="2:47" s="1" customFormat="1" ht="12" customHeight="1">
      <c r="B86" s="33"/>
      <c r="C86" s="28" t="s">
        <v>93</v>
      </c>
      <c r="L86" s="33"/>
    </row>
    <row r="87" spans="2:47" s="1" customFormat="1" ht="16.5" customHeight="1">
      <c r="B87" s="33"/>
      <c r="E87" s="223" t="str">
        <f>E9</f>
        <v>00 - Vedlejší a ostatní náklady</v>
      </c>
      <c r="F87" s="245"/>
      <c r="G87" s="245"/>
      <c r="H87" s="245"/>
      <c r="L87" s="33"/>
    </row>
    <row r="88" spans="2:47" s="1" customFormat="1" ht="6.95" customHeight="1">
      <c r="B88" s="33"/>
      <c r="L88" s="33"/>
    </row>
    <row r="89" spans="2:47" s="1" customFormat="1" ht="12" customHeight="1">
      <c r="B89" s="33"/>
      <c r="C89" s="28" t="s">
        <v>20</v>
      </c>
      <c r="F89" s="26" t="str">
        <f>F12</f>
        <v>Přelouč</v>
      </c>
      <c r="I89" s="28" t="s">
        <v>22</v>
      </c>
      <c r="J89" s="53" t="str">
        <f>IF(J12="","",J12)</f>
        <v>12. 11. 2025</v>
      </c>
      <c r="L89" s="33"/>
    </row>
    <row r="90" spans="2:47" s="1" customFormat="1" ht="6.95" customHeight="1">
      <c r="B90" s="33"/>
      <c r="L90" s="33"/>
    </row>
    <row r="91" spans="2:47" s="1" customFormat="1" ht="25.7" customHeight="1">
      <c r="B91" s="33"/>
      <c r="C91" s="28" t="s">
        <v>24</v>
      </c>
      <c r="F91" s="26" t="str">
        <f>E15</f>
        <v>Město Přelouč</v>
      </c>
      <c r="I91" s="28" t="s">
        <v>30</v>
      </c>
      <c r="J91" s="31" t="str">
        <f>E21</f>
        <v>Ing. Vítězslav Vomočil, Pardubice</v>
      </c>
      <c r="L91" s="33"/>
    </row>
    <row r="92" spans="2:47" s="1" customFormat="1" ht="25.7" customHeight="1">
      <c r="B92" s="33"/>
      <c r="C92" s="28" t="s">
        <v>28</v>
      </c>
      <c r="F92" s="26" t="str">
        <f>IF(E18="","",E18)</f>
        <v>Vyplň údaj</v>
      </c>
      <c r="I92" s="28" t="s">
        <v>33</v>
      </c>
      <c r="J92" s="31" t="str">
        <f>E24</f>
        <v>A.Vojtěch - rozpočty staveb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96</v>
      </c>
      <c r="D94" s="94"/>
      <c r="E94" s="94"/>
      <c r="F94" s="94"/>
      <c r="G94" s="94"/>
      <c r="H94" s="94"/>
      <c r="I94" s="94"/>
      <c r="J94" s="103" t="s">
        <v>97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9" customHeight="1">
      <c r="B96" s="33"/>
      <c r="C96" s="104" t="s">
        <v>98</v>
      </c>
      <c r="J96" s="67">
        <f>J120</f>
        <v>0</v>
      </c>
      <c r="L96" s="33"/>
      <c r="AU96" s="18" t="s">
        <v>99</v>
      </c>
    </row>
    <row r="97" spans="2:12" s="8" customFormat="1" ht="24.95" customHeight="1">
      <c r="B97" s="105"/>
      <c r="D97" s="106" t="s">
        <v>100</v>
      </c>
      <c r="E97" s="107"/>
      <c r="F97" s="107"/>
      <c r="G97" s="107"/>
      <c r="H97" s="107"/>
      <c r="I97" s="107"/>
      <c r="J97" s="108">
        <f>J121</f>
        <v>0</v>
      </c>
      <c r="L97" s="105"/>
    </row>
    <row r="98" spans="2:12" s="9" customFormat="1" ht="19.899999999999999" customHeight="1">
      <c r="B98" s="109"/>
      <c r="D98" s="110" t="s">
        <v>101</v>
      </c>
      <c r="E98" s="111"/>
      <c r="F98" s="111"/>
      <c r="G98" s="111"/>
      <c r="H98" s="111"/>
      <c r="I98" s="111"/>
      <c r="J98" s="112">
        <f>J122</f>
        <v>0</v>
      </c>
      <c r="L98" s="109"/>
    </row>
    <row r="99" spans="2:12" s="9" customFormat="1" ht="19.899999999999999" customHeight="1">
      <c r="B99" s="109"/>
      <c r="D99" s="110" t="s">
        <v>102</v>
      </c>
      <c r="E99" s="111"/>
      <c r="F99" s="111"/>
      <c r="G99" s="111"/>
      <c r="H99" s="111"/>
      <c r="I99" s="111"/>
      <c r="J99" s="112">
        <f>J125</f>
        <v>0</v>
      </c>
      <c r="L99" s="109"/>
    </row>
    <row r="100" spans="2:12" s="9" customFormat="1" ht="19.899999999999999" customHeight="1">
      <c r="B100" s="109"/>
      <c r="D100" s="110" t="s">
        <v>103</v>
      </c>
      <c r="E100" s="111"/>
      <c r="F100" s="111"/>
      <c r="G100" s="111"/>
      <c r="H100" s="111"/>
      <c r="I100" s="111"/>
      <c r="J100" s="112">
        <f>J128</f>
        <v>0</v>
      </c>
      <c r="L100" s="109"/>
    </row>
    <row r="101" spans="2:12" s="1" customFormat="1" ht="21.75" customHeight="1">
      <c r="B101" s="33"/>
      <c r="L101" s="33"/>
    </row>
    <row r="102" spans="2:12" s="1" customFormat="1" ht="6.95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3"/>
    </row>
    <row r="106" spans="2:12" s="1" customFormat="1" ht="6.95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3"/>
    </row>
    <row r="107" spans="2:12" s="1" customFormat="1" ht="24.95" customHeight="1">
      <c r="B107" s="33"/>
      <c r="C107" s="22" t="s">
        <v>104</v>
      </c>
      <c r="L107" s="33"/>
    </row>
    <row r="108" spans="2:12" s="1" customFormat="1" ht="6.95" customHeight="1">
      <c r="B108" s="33"/>
      <c r="L108" s="33"/>
    </row>
    <row r="109" spans="2:12" s="1" customFormat="1" ht="12" customHeight="1">
      <c r="B109" s="33"/>
      <c r="C109" s="28" t="s">
        <v>16</v>
      </c>
      <c r="L109" s="33"/>
    </row>
    <row r="110" spans="2:12" s="1" customFormat="1" ht="16.5" customHeight="1">
      <c r="B110" s="33"/>
      <c r="E110" s="243" t="str">
        <f>E7</f>
        <v>Základní škola Přelouč, Masarykovo náměstí č.p.50</v>
      </c>
      <c r="F110" s="244"/>
      <c r="G110" s="244"/>
      <c r="H110" s="244"/>
      <c r="L110" s="33"/>
    </row>
    <row r="111" spans="2:12" s="1" customFormat="1" ht="12" customHeight="1">
      <c r="B111" s="33"/>
      <c r="C111" s="28" t="s">
        <v>93</v>
      </c>
      <c r="L111" s="33"/>
    </row>
    <row r="112" spans="2:12" s="1" customFormat="1" ht="16.5" customHeight="1">
      <c r="B112" s="33"/>
      <c r="E112" s="223" t="str">
        <f>E9</f>
        <v>00 - Vedlejší a ostatní náklady</v>
      </c>
      <c r="F112" s="245"/>
      <c r="G112" s="245"/>
      <c r="H112" s="245"/>
      <c r="L112" s="33"/>
    </row>
    <row r="113" spans="2:65" s="1" customFormat="1" ht="6.95" customHeight="1">
      <c r="B113" s="33"/>
      <c r="L113" s="33"/>
    </row>
    <row r="114" spans="2:65" s="1" customFormat="1" ht="12" customHeight="1">
      <c r="B114" s="33"/>
      <c r="C114" s="28" t="s">
        <v>20</v>
      </c>
      <c r="F114" s="26" t="str">
        <f>F12</f>
        <v>Přelouč</v>
      </c>
      <c r="I114" s="28" t="s">
        <v>22</v>
      </c>
      <c r="J114" s="53" t="str">
        <f>IF(J12="","",J12)</f>
        <v>12. 11. 2025</v>
      </c>
      <c r="L114" s="33"/>
    </row>
    <row r="115" spans="2:65" s="1" customFormat="1" ht="6.95" customHeight="1">
      <c r="B115" s="33"/>
      <c r="L115" s="33"/>
    </row>
    <row r="116" spans="2:65" s="1" customFormat="1" ht="25.7" customHeight="1">
      <c r="B116" s="33"/>
      <c r="C116" s="28" t="s">
        <v>24</v>
      </c>
      <c r="F116" s="26" t="str">
        <f>E15</f>
        <v>Město Přelouč</v>
      </c>
      <c r="I116" s="28" t="s">
        <v>30</v>
      </c>
      <c r="J116" s="31" t="str">
        <f>E21</f>
        <v>Ing. Vítězslav Vomočil, Pardubice</v>
      </c>
      <c r="L116" s="33"/>
    </row>
    <row r="117" spans="2:65" s="1" customFormat="1" ht="25.7" customHeight="1">
      <c r="B117" s="33"/>
      <c r="C117" s="28" t="s">
        <v>28</v>
      </c>
      <c r="F117" s="26" t="str">
        <f>IF(E18="","",E18)</f>
        <v>Vyplň údaj</v>
      </c>
      <c r="I117" s="28" t="s">
        <v>33</v>
      </c>
      <c r="J117" s="31" t="str">
        <f>E24</f>
        <v>A.Vojtěch - rozpočty staveb</v>
      </c>
      <c r="L117" s="33"/>
    </row>
    <row r="118" spans="2:65" s="1" customFormat="1" ht="10.35" customHeight="1">
      <c r="B118" s="33"/>
      <c r="L118" s="33"/>
    </row>
    <row r="119" spans="2:65" s="10" customFormat="1" ht="29.25" customHeight="1">
      <c r="B119" s="113"/>
      <c r="C119" s="114" t="s">
        <v>105</v>
      </c>
      <c r="D119" s="115" t="s">
        <v>62</v>
      </c>
      <c r="E119" s="115" t="s">
        <v>58</v>
      </c>
      <c r="F119" s="115" t="s">
        <v>59</v>
      </c>
      <c r="G119" s="115" t="s">
        <v>106</v>
      </c>
      <c r="H119" s="115" t="s">
        <v>107</v>
      </c>
      <c r="I119" s="115" t="s">
        <v>108</v>
      </c>
      <c r="J119" s="115" t="s">
        <v>97</v>
      </c>
      <c r="K119" s="116" t="s">
        <v>109</v>
      </c>
      <c r="L119" s="113"/>
      <c r="M119" s="60" t="s">
        <v>1</v>
      </c>
      <c r="N119" s="61" t="s">
        <v>41</v>
      </c>
      <c r="O119" s="61" t="s">
        <v>110</v>
      </c>
      <c r="P119" s="61" t="s">
        <v>111</v>
      </c>
      <c r="Q119" s="61" t="s">
        <v>112</v>
      </c>
      <c r="R119" s="61" t="s">
        <v>113</v>
      </c>
      <c r="S119" s="61" t="s">
        <v>114</v>
      </c>
      <c r="T119" s="62" t="s">
        <v>115</v>
      </c>
    </row>
    <row r="120" spans="2:65" s="1" customFormat="1" ht="22.9" customHeight="1">
      <c r="B120" s="33"/>
      <c r="C120" s="65" t="s">
        <v>116</v>
      </c>
      <c r="J120" s="117">
        <f>BK120</f>
        <v>0</v>
      </c>
      <c r="L120" s="33"/>
      <c r="M120" s="63"/>
      <c r="N120" s="54"/>
      <c r="O120" s="54"/>
      <c r="P120" s="118">
        <f>P121</f>
        <v>0</v>
      </c>
      <c r="Q120" s="54"/>
      <c r="R120" s="118">
        <f>R121</f>
        <v>0</v>
      </c>
      <c r="S120" s="54"/>
      <c r="T120" s="119">
        <f>T121</f>
        <v>0</v>
      </c>
      <c r="AT120" s="18" t="s">
        <v>76</v>
      </c>
      <c r="AU120" s="18" t="s">
        <v>99</v>
      </c>
      <c r="BK120" s="120">
        <f>BK121</f>
        <v>0</v>
      </c>
    </row>
    <row r="121" spans="2:65" s="11" customFormat="1" ht="25.9" customHeight="1">
      <c r="B121" s="121"/>
      <c r="D121" s="122" t="s">
        <v>76</v>
      </c>
      <c r="E121" s="123" t="s">
        <v>117</v>
      </c>
      <c r="F121" s="123" t="s">
        <v>118</v>
      </c>
      <c r="I121" s="124"/>
      <c r="J121" s="125">
        <f>BK121</f>
        <v>0</v>
      </c>
      <c r="L121" s="121"/>
      <c r="M121" s="126"/>
      <c r="P121" s="127">
        <f>P122+P125+P128</f>
        <v>0</v>
      </c>
      <c r="R121" s="127">
        <f>R122+R125+R128</f>
        <v>0</v>
      </c>
      <c r="T121" s="128">
        <f>T122+T125+T128</f>
        <v>0</v>
      </c>
      <c r="AR121" s="122" t="s">
        <v>119</v>
      </c>
      <c r="AT121" s="129" t="s">
        <v>76</v>
      </c>
      <c r="AU121" s="129" t="s">
        <v>77</v>
      </c>
      <c r="AY121" s="122" t="s">
        <v>120</v>
      </c>
      <c r="BK121" s="130">
        <f>BK122+BK125+BK128</f>
        <v>0</v>
      </c>
    </row>
    <row r="122" spans="2:65" s="11" customFormat="1" ht="22.9" customHeight="1">
      <c r="B122" s="121"/>
      <c r="D122" s="122" t="s">
        <v>76</v>
      </c>
      <c r="E122" s="131" t="s">
        <v>121</v>
      </c>
      <c r="F122" s="131" t="s">
        <v>122</v>
      </c>
      <c r="I122" s="124"/>
      <c r="J122" s="132">
        <f>BK122</f>
        <v>0</v>
      </c>
      <c r="L122" s="121"/>
      <c r="M122" s="126"/>
      <c r="P122" s="127">
        <f>SUM(P123:P124)</f>
        <v>0</v>
      </c>
      <c r="R122" s="127">
        <f>SUM(R123:R124)</f>
        <v>0</v>
      </c>
      <c r="T122" s="128">
        <f>SUM(T123:T124)</f>
        <v>0</v>
      </c>
      <c r="AR122" s="122" t="s">
        <v>119</v>
      </c>
      <c r="AT122" s="129" t="s">
        <v>76</v>
      </c>
      <c r="AU122" s="129" t="s">
        <v>85</v>
      </c>
      <c r="AY122" s="122" t="s">
        <v>120</v>
      </c>
      <c r="BK122" s="130">
        <f>SUM(BK123:BK124)</f>
        <v>0</v>
      </c>
    </row>
    <row r="123" spans="2:65" s="1" customFormat="1" ht="16.5" customHeight="1">
      <c r="B123" s="133"/>
      <c r="C123" s="134" t="s">
        <v>85</v>
      </c>
      <c r="D123" s="134" t="s">
        <v>123</v>
      </c>
      <c r="E123" s="135" t="s">
        <v>124</v>
      </c>
      <c r="F123" s="136" t="s">
        <v>122</v>
      </c>
      <c r="G123" s="137" t="s">
        <v>125</v>
      </c>
      <c r="H123" s="138">
        <v>1</v>
      </c>
      <c r="I123" s="139"/>
      <c r="J123" s="140">
        <f>ROUND(I123*H123,2)</f>
        <v>0</v>
      </c>
      <c r="K123" s="136" t="s">
        <v>126</v>
      </c>
      <c r="L123" s="33"/>
      <c r="M123" s="141" t="s">
        <v>1</v>
      </c>
      <c r="N123" s="142" t="s">
        <v>42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127</v>
      </c>
      <c r="AT123" s="145" t="s">
        <v>123</v>
      </c>
      <c r="AU123" s="145" t="s">
        <v>87</v>
      </c>
      <c r="AY123" s="18" t="s">
        <v>120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8" t="s">
        <v>85</v>
      </c>
      <c r="BK123" s="146">
        <f>ROUND(I123*H123,2)</f>
        <v>0</v>
      </c>
      <c r="BL123" s="18" t="s">
        <v>127</v>
      </c>
      <c r="BM123" s="145" t="s">
        <v>128</v>
      </c>
    </row>
    <row r="124" spans="2:65" s="1" customFormat="1" ht="39">
      <c r="B124" s="33"/>
      <c r="D124" s="147" t="s">
        <v>129</v>
      </c>
      <c r="F124" s="148" t="s">
        <v>130</v>
      </c>
      <c r="I124" s="149"/>
      <c r="L124" s="33"/>
      <c r="M124" s="150"/>
      <c r="T124" s="57"/>
      <c r="AT124" s="18" t="s">
        <v>129</v>
      </c>
      <c r="AU124" s="18" t="s">
        <v>87</v>
      </c>
    </row>
    <row r="125" spans="2:65" s="11" customFormat="1" ht="22.9" customHeight="1">
      <c r="B125" s="121"/>
      <c r="D125" s="122" t="s">
        <v>76</v>
      </c>
      <c r="E125" s="131" t="s">
        <v>131</v>
      </c>
      <c r="F125" s="131" t="s">
        <v>132</v>
      </c>
      <c r="I125" s="124"/>
      <c r="J125" s="132">
        <f>BK125</f>
        <v>0</v>
      </c>
      <c r="L125" s="121"/>
      <c r="M125" s="126"/>
      <c r="P125" s="127">
        <f>SUM(P126:P127)</f>
        <v>0</v>
      </c>
      <c r="R125" s="127">
        <f>SUM(R126:R127)</f>
        <v>0</v>
      </c>
      <c r="T125" s="128">
        <f>SUM(T126:T127)</f>
        <v>0</v>
      </c>
      <c r="AR125" s="122" t="s">
        <v>119</v>
      </c>
      <c r="AT125" s="129" t="s">
        <v>76</v>
      </c>
      <c r="AU125" s="129" t="s">
        <v>85</v>
      </c>
      <c r="AY125" s="122" t="s">
        <v>120</v>
      </c>
      <c r="BK125" s="130">
        <f>SUM(BK126:BK127)</f>
        <v>0</v>
      </c>
    </row>
    <row r="126" spans="2:65" s="1" customFormat="1" ht="16.5" customHeight="1">
      <c r="B126" s="133"/>
      <c r="C126" s="134" t="s">
        <v>87</v>
      </c>
      <c r="D126" s="134" t="s">
        <v>123</v>
      </c>
      <c r="E126" s="135" t="s">
        <v>133</v>
      </c>
      <c r="F126" s="136" t="s">
        <v>134</v>
      </c>
      <c r="G126" s="137" t="s">
        <v>125</v>
      </c>
      <c r="H126" s="138">
        <v>1</v>
      </c>
      <c r="I126" s="139"/>
      <c r="J126" s="140">
        <f>ROUND(I126*H126,2)</f>
        <v>0</v>
      </c>
      <c r="K126" s="136" t="s">
        <v>126</v>
      </c>
      <c r="L126" s="33"/>
      <c r="M126" s="141" t="s">
        <v>1</v>
      </c>
      <c r="N126" s="142" t="s">
        <v>42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127</v>
      </c>
      <c r="AT126" s="145" t="s">
        <v>123</v>
      </c>
      <c r="AU126" s="145" t="s">
        <v>87</v>
      </c>
      <c r="AY126" s="18" t="s">
        <v>120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8" t="s">
        <v>85</v>
      </c>
      <c r="BK126" s="146">
        <f>ROUND(I126*H126,2)</f>
        <v>0</v>
      </c>
      <c r="BL126" s="18" t="s">
        <v>127</v>
      </c>
      <c r="BM126" s="145" t="s">
        <v>135</v>
      </c>
    </row>
    <row r="127" spans="2:65" s="1" customFormat="1" ht="19.5">
      <c r="B127" s="33"/>
      <c r="D127" s="147" t="s">
        <v>129</v>
      </c>
      <c r="F127" s="148" t="s">
        <v>136</v>
      </c>
      <c r="I127" s="149"/>
      <c r="L127" s="33"/>
      <c r="M127" s="150"/>
      <c r="T127" s="57"/>
      <c r="AT127" s="18" t="s">
        <v>129</v>
      </c>
      <c r="AU127" s="18" t="s">
        <v>87</v>
      </c>
    </row>
    <row r="128" spans="2:65" s="11" customFormat="1" ht="22.9" customHeight="1">
      <c r="B128" s="121"/>
      <c r="D128" s="122" t="s">
        <v>76</v>
      </c>
      <c r="E128" s="131" t="s">
        <v>137</v>
      </c>
      <c r="F128" s="131" t="s">
        <v>138</v>
      </c>
      <c r="I128" s="124"/>
      <c r="J128" s="132">
        <f>BK128</f>
        <v>0</v>
      </c>
      <c r="L128" s="121"/>
      <c r="M128" s="126"/>
      <c r="P128" s="127">
        <f>SUM(P129:P130)</f>
        <v>0</v>
      </c>
      <c r="R128" s="127">
        <f>SUM(R129:R130)</f>
        <v>0</v>
      </c>
      <c r="T128" s="128">
        <f>SUM(T129:T130)</f>
        <v>0</v>
      </c>
      <c r="AR128" s="122" t="s">
        <v>119</v>
      </c>
      <c r="AT128" s="129" t="s">
        <v>76</v>
      </c>
      <c r="AU128" s="129" t="s">
        <v>85</v>
      </c>
      <c r="AY128" s="122" t="s">
        <v>120</v>
      </c>
      <c r="BK128" s="130">
        <f>SUM(BK129:BK130)</f>
        <v>0</v>
      </c>
    </row>
    <row r="129" spans="2:65" s="1" customFormat="1" ht="16.5" customHeight="1">
      <c r="B129" s="133"/>
      <c r="C129" s="134" t="s">
        <v>139</v>
      </c>
      <c r="D129" s="134" t="s">
        <v>123</v>
      </c>
      <c r="E129" s="135" t="s">
        <v>140</v>
      </c>
      <c r="F129" s="136" t="s">
        <v>141</v>
      </c>
      <c r="G129" s="137" t="s">
        <v>125</v>
      </c>
      <c r="H129" s="138">
        <v>1</v>
      </c>
      <c r="I129" s="139"/>
      <c r="J129" s="140">
        <f>ROUND(I129*H129,2)</f>
        <v>0</v>
      </c>
      <c r="K129" s="136" t="s">
        <v>126</v>
      </c>
      <c r="L129" s="33"/>
      <c r="M129" s="141" t="s">
        <v>1</v>
      </c>
      <c r="N129" s="142" t="s">
        <v>42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127</v>
      </c>
      <c r="AT129" s="145" t="s">
        <v>123</v>
      </c>
      <c r="AU129" s="145" t="s">
        <v>87</v>
      </c>
      <c r="AY129" s="18" t="s">
        <v>120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8" t="s">
        <v>85</v>
      </c>
      <c r="BK129" s="146">
        <f>ROUND(I129*H129,2)</f>
        <v>0</v>
      </c>
      <c r="BL129" s="18" t="s">
        <v>127</v>
      </c>
      <c r="BM129" s="145" t="s">
        <v>142</v>
      </c>
    </row>
    <row r="130" spans="2:65" s="1" customFormat="1" ht="19.5">
      <c r="B130" s="33"/>
      <c r="D130" s="147" t="s">
        <v>129</v>
      </c>
      <c r="F130" s="148" t="s">
        <v>143</v>
      </c>
      <c r="I130" s="149"/>
      <c r="L130" s="33"/>
      <c r="M130" s="151"/>
      <c r="N130" s="152"/>
      <c r="O130" s="152"/>
      <c r="P130" s="152"/>
      <c r="Q130" s="152"/>
      <c r="R130" s="152"/>
      <c r="S130" s="152"/>
      <c r="T130" s="153"/>
      <c r="AT130" s="18" t="s">
        <v>129</v>
      </c>
      <c r="AU130" s="18" t="s">
        <v>87</v>
      </c>
    </row>
    <row r="131" spans="2:65" s="1" customFormat="1" ht="6.95" customHeight="1"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33"/>
    </row>
  </sheetData>
  <autoFilter ref="C119:K130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7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2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8" t="s">
        <v>91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92</v>
      </c>
      <c r="L4" s="21"/>
      <c r="M4" s="89" t="s">
        <v>10</v>
      </c>
      <c r="AT4" s="18" t="s">
        <v>3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243" t="str">
        <f>'Rekapitulace stavby'!K6</f>
        <v>Základní škola Přelouč, Masarykovo náměstí č.p.50</v>
      </c>
      <c r="F7" s="244"/>
      <c r="G7" s="244"/>
      <c r="H7" s="244"/>
      <c r="L7" s="21"/>
    </row>
    <row r="8" spans="2:46" s="1" customFormat="1" ht="12" customHeight="1">
      <c r="B8" s="33"/>
      <c r="D8" s="28" t="s">
        <v>93</v>
      </c>
      <c r="L8" s="33"/>
    </row>
    <row r="9" spans="2:46" s="1" customFormat="1" ht="16.5" customHeight="1">
      <c r="B9" s="33"/>
      <c r="E9" s="223" t="s">
        <v>144</v>
      </c>
      <c r="F9" s="245"/>
      <c r="G9" s="245"/>
      <c r="H9" s="24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</v>
      </c>
      <c r="I11" s="28" t="s">
        <v>19</v>
      </c>
      <c r="J11" s="26" t="s">
        <v>1</v>
      </c>
      <c r="L11" s="33"/>
    </row>
    <row r="12" spans="2:46" s="1" customFormat="1" ht="12" customHeight="1">
      <c r="B12" s="33"/>
      <c r="D12" s="28" t="s">
        <v>20</v>
      </c>
      <c r="F12" s="26" t="s">
        <v>21</v>
      </c>
      <c r="I12" s="28" t="s">
        <v>22</v>
      </c>
      <c r="J12" s="53" t="str">
        <f>'Rekapitulace stavby'!AN8</f>
        <v>12. 11. 2025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24</v>
      </c>
      <c r="I14" s="28" t="s">
        <v>25</v>
      </c>
      <c r="J14" s="26" t="s">
        <v>1</v>
      </c>
      <c r="L14" s="33"/>
    </row>
    <row r="15" spans="2:46" s="1" customFormat="1" ht="18" customHeight="1">
      <c r="B15" s="33"/>
      <c r="E15" s="26" t="s">
        <v>26</v>
      </c>
      <c r="I15" s="28" t="s">
        <v>27</v>
      </c>
      <c r="J15" s="26" t="s">
        <v>1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246" t="str">
        <f>'Rekapitulace stavby'!E14</f>
        <v>Vyplň údaj</v>
      </c>
      <c r="F18" s="207"/>
      <c r="G18" s="207"/>
      <c r="H18" s="207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25</v>
      </c>
      <c r="J20" s="26" t="s">
        <v>1</v>
      </c>
      <c r="L20" s="33"/>
    </row>
    <row r="21" spans="2:12" s="1" customFormat="1" ht="18" customHeight="1">
      <c r="B21" s="33"/>
      <c r="E21" s="26" t="s">
        <v>31</v>
      </c>
      <c r="I21" s="28" t="s">
        <v>27</v>
      </c>
      <c r="J21" s="26" t="s">
        <v>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33</v>
      </c>
      <c r="I23" s="28" t="s">
        <v>25</v>
      </c>
      <c r="J23" s="26" t="s">
        <v>1</v>
      </c>
      <c r="L23" s="33"/>
    </row>
    <row r="24" spans="2:12" s="1" customFormat="1" ht="18" customHeight="1">
      <c r="B24" s="33"/>
      <c r="E24" s="26" t="s">
        <v>34</v>
      </c>
      <c r="I24" s="28" t="s">
        <v>27</v>
      </c>
      <c r="J24" s="26" t="s">
        <v>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35</v>
      </c>
      <c r="L26" s="33"/>
    </row>
    <row r="27" spans="2:12" s="7" customFormat="1" ht="16.5" customHeight="1">
      <c r="B27" s="90"/>
      <c r="E27" s="212" t="s">
        <v>1</v>
      </c>
      <c r="F27" s="212"/>
      <c r="G27" s="212"/>
      <c r="H27" s="212"/>
      <c r="L27" s="90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1" t="s">
        <v>37</v>
      </c>
      <c r="J30" s="67">
        <f>ROUND(J187,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>
      <c r="B32" s="33"/>
      <c r="F32" s="36" t="s">
        <v>39</v>
      </c>
      <c r="I32" s="36" t="s">
        <v>38</v>
      </c>
      <c r="J32" s="36" t="s">
        <v>40</v>
      </c>
      <c r="L32" s="33"/>
    </row>
    <row r="33" spans="2:12" s="1" customFormat="1" ht="14.45" customHeight="1">
      <c r="B33" s="33"/>
      <c r="D33" s="56" t="s">
        <v>41</v>
      </c>
      <c r="E33" s="28" t="s">
        <v>42</v>
      </c>
      <c r="F33" s="92">
        <f>ROUND((SUM(BE187:BE703)),  2)</f>
        <v>0</v>
      </c>
      <c r="I33" s="93">
        <v>0.21</v>
      </c>
      <c r="J33" s="92">
        <f>ROUND(((SUM(BE187:BE703))*I33),  2)</f>
        <v>0</v>
      </c>
      <c r="L33" s="33"/>
    </row>
    <row r="34" spans="2:12" s="1" customFormat="1" ht="14.45" customHeight="1">
      <c r="B34" s="33"/>
      <c r="E34" s="28" t="s">
        <v>43</v>
      </c>
      <c r="F34" s="92">
        <f>ROUND((SUM(BF187:BF703)),  2)</f>
        <v>0</v>
      </c>
      <c r="I34" s="93">
        <v>0.12</v>
      </c>
      <c r="J34" s="92">
        <f>ROUND(((SUM(BF187:BF703))*I34),  2)</f>
        <v>0</v>
      </c>
      <c r="L34" s="33"/>
    </row>
    <row r="35" spans="2:12" s="1" customFormat="1" ht="14.45" hidden="1" customHeight="1">
      <c r="B35" s="33"/>
      <c r="E35" s="28" t="s">
        <v>44</v>
      </c>
      <c r="F35" s="92">
        <f>ROUND((SUM(BG187:BG703)),  2)</f>
        <v>0</v>
      </c>
      <c r="I35" s="93">
        <v>0.21</v>
      </c>
      <c r="J35" s="92">
        <f>0</f>
        <v>0</v>
      </c>
      <c r="L35" s="33"/>
    </row>
    <row r="36" spans="2:12" s="1" customFormat="1" ht="14.45" hidden="1" customHeight="1">
      <c r="B36" s="33"/>
      <c r="E36" s="28" t="s">
        <v>45</v>
      </c>
      <c r="F36" s="92">
        <f>ROUND((SUM(BH187:BH703)),  2)</f>
        <v>0</v>
      </c>
      <c r="I36" s="93">
        <v>0.12</v>
      </c>
      <c r="J36" s="92">
        <f>0</f>
        <v>0</v>
      </c>
      <c r="L36" s="33"/>
    </row>
    <row r="37" spans="2:12" s="1" customFormat="1" ht="14.45" hidden="1" customHeight="1">
      <c r="B37" s="33"/>
      <c r="E37" s="28" t="s">
        <v>46</v>
      </c>
      <c r="F37" s="92">
        <f>ROUND((SUM(BI187:BI703)),  2)</f>
        <v>0</v>
      </c>
      <c r="I37" s="93">
        <v>0</v>
      </c>
      <c r="J37" s="92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4"/>
      <c r="D39" s="95" t="s">
        <v>47</v>
      </c>
      <c r="E39" s="58"/>
      <c r="F39" s="58"/>
      <c r="G39" s="96" t="s">
        <v>48</v>
      </c>
      <c r="H39" s="97" t="s">
        <v>49</v>
      </c>
      <c r="I39" s="58"/>
      <c r="J39" s="98">
        <f>SUM(J30:J37)</f>
        <v>0</v>
      </c>
      <c r="K39" s="99"/>
      <c r="L39" s="33"/>
    </row>
    <row r="40" spans="2:12" s="1" customFormat="1" ht="14.45" customHeight="1">
      <c r="B40" s="33"/>
      <c r="L40" s="33"/>
    </row>
    <row r="41" spans="2:12" ht="14.45" customHeight="1">
      <c r="B41" s="21"/>
      <c r="L41" s="21"/>
    </row>
    <row r="42" spans="2:12" ht="14.45" customHeight="1">
      <c r="B42" s="21"/>
      <c r="L42" s="21"/>
    </row>
    <row r="43" spans="2:12" ht="14.45" customHeight="1">
      <c r="B43" s="21"/>
      <c r="L43" s="21"/>
    </row>
    <row r="44" spans="2:12" ht="14.45" customHeight="1">
      <c r="B44" s="21"/>
      <c r="L44" s="21"/>
    </row>
    <row r="45" spans="2:12" ht="14.45" customHeight="1">
      <c r="B45" s="21"/>
      <c r="L45" s="21"/>
    </row>
    <row r="46" spans="2:12" ht="14.45" customHeight="1">
      <c r="B46" s="21"/>
      <c r="L46" s="21"/>
    </row>
    <row r="47" spans="2:12" ht="14.45" customHeight="1">
      <c r="B47" s="21"/>
      <c r="L47" s="21"/>
    </row>
    <row r="48" spans="2:12" ht="14.45" customHeight="1">
      <c r="B48" s="21"/>
      <c r="L48" s="21"/>
    </row>
    <row r="49" spans="2:12" ht="14.45" customHeight="1">
      <c r="B49" s="21"/>
      <c r="L49" s="21"/>
    </row>
    <row r="50" spans="2:12" s="1" customFormat="1" ht="14.45" customHeight="1">
      <c r="B50" s="33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33"/>
    </row>
    <row r="51" spans="2:12" ht="11.25">
      <c r="B51" s="21"/>
      <c r="L51" s="21"/>
    </row>
    <row r="52" spans="2:12" ht="11.25">
      <c r="B52" s="21"/>
      <c r="L52" s="21"/>
    </row>
    <row r="53" spans="2:12" ht="11.25">
      <c r="B53" s="21"/>
      <c r="L53" s="21"/>
    </row>
    <row r="54" spans="2:12" ht="11.25">
      <c r="B54" s="21"/>
      <c r="L54" s="21"/>
    </row>
    <row r="55" spans="2:12" ht="11.25">
      <c r="B55" s="21"/>
      <c r="L55" s="21"/>
    </row>
    <row r="56" spans="2:12" ht="11.25">
      <c r="B56" s="21"/>
      <c r="L56" s="21"/>
    </row>
    <row r="57" spans="2:12" ht="11.25">
      <c r="B57" s="21"/>
      <c r="L57" s="21"/>
    </row>
    <row r="58" spans="2:12" ht="11.25">
      <c r="B58" s="21"/>
      <c r="L58" s="21"/>
    </row>
    <row r="59" spans="2:12" ht="11.25">
      <c r="B59" s="21"/>
      <c r="L59" s="21"/>
    </row>
    <row r="60" spans="2:12" ht="11.25">
      <c r="B60" s="21"/>
      <c r="L60" s="21"/>
    </row>
    <row r="61" spans="2:12" s="1" customFormat="1" ht="12.75">
      <c r="B61" s="33"/>
      <c r="D61" s="44" t="s">
        <v>52</v>
      </c>
      <c r="E61" s="35"/>
      <c r="F61" s="100" t="s">
        <v>53</v>
      </c>
      <c r="G61" s="44" t="s">
        <v>52</v>
      </c>
      <c r="H61" s="35"/>
      <c r="I61" s="35"/>
      <c r="J61" s="101" t="s">
        <v>53</v>
      </c>
      <c r="K61" s="35"/>
      <c r="L61" s="33"/>
    </row>
    <row r="62" spans="2:12" ht="11.25">
      <c r="B62" s="21"/>
      <c r="L62" s="21"/>
    </row>
    <row r="63" spans="2:12" ht="11.25">
      <c r="B63" s="21"/>
      <c r="L63" s="21"/>
    </row>
    <row r="64" spans="2:12" ht="11.25">
      <c r="B64" s="21"/>
      <c r="L64" s="21"/>
    </row>
    <row r="65" spans="2:12" s="1" customFormat="1" ht="12.75">
      <c r="B65" s="33"/>
      <c r="D65" s="42" t="s">
        <v>54</v>
      </c>
      <c r="E65" s="43"/>
      <c r="F65" s="43"/>
      <c r="G65" s="42" t="s">
        <v>55</v>
      </c>
      <c r="H65" s="43"/>
      <c r="I65" s="43"/>
      <c r="J65" s="43"/>
      <c r="K65" s="43"/>
      <c r="L65" s="33"/>
    </row>
    <row r="66" spans="2:12" ht="11.25">
      <c r="B66" s="21"/>
      <c r="L66" s="21"/>
    </row>
    <row r="67" spans="2:12" ht="11.25">
      <c r="B67" s="21"/>
      <c r="L67" s="21"/>
    </row>
    <row r="68" spans="2:12" ht="11.25">
      <c r="B68" s="21"/>
      <c r="L68" s="21"/>
    </row>
    <row r="69" spans="2:12" ht="11.25">
      <c r="B69" s="21"/>
      <c r="L69" s="21"/>
    </row>
    <row r="70" spans="2:12" ht="11.25">
      <c r="B70" s="21"/>
      <c r="L70" s="21"/>
    </row>
    <row r="71" spans="2:12" ht="11.25">
      <c r="B71" s="21"/>
      <c r="L71" s="21"/>
    </row>
    <row r="72" spans="2:12" ht="11.25">
      <c r="B72" s="21"/>
      <c r="L72" s="21"/>
    </row>
    <row r="73" spans="2:12" ht="11.25">
      <c r="B73" s="21"/>
      <c r="L73" s="21"/>
    </row>
    <row r="74" spans="2:12" ht="11.25">
      <c r="B74" s="21"/>
      <c r="L74" s="21"/>
    </row>
    <row r="75" spans="2:12" ht="11.25">
      <c r="B75" s="21"/>
      <c r="L75" s="21"/>
    </row>
    <row r="76" spans="2:12" s="1" customFormat="1" ht="12.75">
      <c r="B76" s="33"/>
      <c r="D76" s="44" t="s">
        <v>52</v>
      </c>
      <c r="E76" s="35"/>
      <c r="F76" s="100" t="s">
        <v>53</v>
      </c>
      <c r="G76" s="44" t="s">
        <v>52</v>
      </c>
      <c r="H76" s="35"/>
      <c r="I76" s="35"/>
      <c r="J76" s="101" t="s">
        <v>53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>
      <c r="B82" s="33"/>
      <c r="C82" s="22" t="s">
        <v>95</v>
      </c>
      <c r="L82" s="33"/>
    </row>
    <row r="83" spans="2:47" s="1" customFormat="1" ht="6.95" customHeight="1">
      <c r="B83" s="33"/>
      <c r="L83" s="33"/>
    </row>
    <row r="84" spans="2:47" s="1" customFormat="1" ht="12" customHeight="1">
      <c r="B84" s="33"/>
      <c r="C84" s="28" t="s">
        <v>16</v>
      </c>
      <c r="L84" s="33"/>
    </row>
    <row r="85" spans="2:47" s="1" customFormat="1" ht="16.5" customHeight="1">
      <c r="B85" s="33"/>
      <c r="E85" s="243" t="str">
        <f>E7</f>
        <v>Základní škola Přelouč, Masarykovo náměstí č.p.50</v>
      </c>
      <c r="F85" s="244"/>
      <c r="G85" s="244"/>
      <c r="H85" s="244"/>
      <c r="L85" s="33"/>
    </row>
    <row r="86" spans="2:47" s="1" customFormat="1" ht="12" customHeight="1">
      <c r="B86" s="33"/>
      <c r="C86" s="28" t="s">
        <v>93</v>
      </c>
      <c r="L86" s="33"/>
    </row>
    <row r="87" spans="2:47" s="1" customFormat="1" ht="16.5" customHeight="1">
      <c r="B87" s="33"/>
      <c r="E87" s="223" t="str">
        <f>E9</f>
        <v>01 - Výměna oken</v>
      </c>
      <c r="F87" s="245"/>
      <c r="G87" s="245"/>
      <c r="H87" s="245"/>
      <c r="L87" s="33"/>
    </row>
    <row r="88" spans="2:47" s="1" customFormat="1" ht="6.95" customHeight="1">
      <c r="B88" s="33"/>
      <c r="L88" s="33"/>
    </row>
    <row r="89" spans="2:47" s="1" customFormat="1" ht="12" customHeight="1">
      <c r="B89" s="33"/>
      <c r="C89" s="28" t="s">
        <v>20</v>
      </c>
      <c r="F89" s="26" t="str">
        <f>F12</f>
        <v>Přelouč</v>
      </c>
      <c r="I89" s="28" t="s">
        <v>22</v>
      </c>
      <c r="J89" s="53" t="str">
        <f>IF(J12="","",J12)</f>
        <v>12. 11. 2025</v>
      </c>
      <c r="L89" s="33"/>
    </row>
    <row r="90" spans="2:47" s="1" customFormat="1" ht="6.95" customHeight="1">
      <c r="B90" s="33"/>
      <c r="L90" s="33"/>
    </row>
    <row r="91" spans="2:47" s="1" customFormat="1" ht="25.7" customHeight="1">
      <c r="B91" s="33"/>
      <c r="C91" s="28" t="s">
        <v>24</v>
      </c>
      <c r="F91" s="26" t="str">
        <f>E15</f>
        <v>Město Přelouč</v>
      </c>
      <c r="I91" s="28" t="s">
        <v>30</v>
      </c>
      <c r="J91" s="31" t="str">
        <f>E21</f>
        <v>Ing. Vítězslav Vomočil, Pardubice</v>
      </c>
      <c r="L91" s="33"/>
    </row>
    <row r="92" spans="2:47" s="1" customFormat="1" ht="25.7" customHeight="1">
      <c r="B92" s="33"/>
      <c r="C92" s="28" t="s">
        <v>28</v>
      </c>
      <c r="F92" s="26" t="str">
        <f>IF(E18="","",E18)</f>
        <v>Vyplň údaj</v>
      </c>
      <c r="I92" s="28" t="s">
        <v>33</v>
      </c>
      <c r="J92" s="31" t="str">
        <f>E24</f>
        <v>A.Vojtěch - rozpočty staveb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2" t="s">
        <v>96</v>
      </c>
      <c r="D94" s="94"/>
      <c r="E94" s="94"/>
      <c r="F94" s="94"/>
      <c r="G94" s="94"/>
      <c r="H94" s="94"/>
      <c r="I94" s="94"/>
      <c r="J94" s="103" t="s">
        <v>97</v>
      </c>
      <c r="K94" s="94"/>
      <c r="L94" s="33"/>
    </row>
    <row r="95" spans="2:47" s="1" customFormat="1" ht="10.35" customHeight="1">
      <c r="B95" s="33"/>
      <c r="L95" s="33"/>
    </row>
    <row r="96" spans="2:47" s="1" customFormat="1" ht="22.9" customHeight="1">
      <c r="B96" s="33"/>
      <c r="C96" s="104" t="s">
        <v>98</v>
      </c>
      <c r="J96" s="67">
        <f>J187</f>
        <v>0</v>
      </c>
      <c r="L96" s="33"/>
      <c r="AU96" s="18" t="s">
        <v>99</v>
      </c>
    </row>
    <row r="97" spans="2:12" s="8" customFormat="1" ht="24.95" customHeight="1">
      <c r="B97" s="105"/>
      <c r="D97" s="106" t="s">
        <v>145</v>
      </c>
      <c r="E97" s="107"/>
      <c r="F97" s="107"/>
      <c r="G97" s="107"/>
      <c r="H97" s="107"/>
      <c r="I97" s="107"/>
      <c r="J97" s="108">
        <f>J188</f>
        <v>0</v>
      </c>
      <c r="L97" s="105"/>
    </row>
    <row r="98" spans="2:12" s="9" customFormat="1" ht="19.899999999999999" customHeight="1">
      <c r="B98" s="109"/>
      <c r="D98" s="110" t="s">
        <v>146</v>
      </c>
      <c r="E98" s="111"/>
      <c r="F98" s="111"/>
      <c r="G98" s="111"/>
      <c r="H98" s="111"/>
      <c r="I98" s="111"/>
      <c r="J98" s="112">
        <f>J189</f>
        <v>0</v>
      </c>
      <c r="L98" s="109"/>
    </row>
    <row r="99" spans="2:12" s="9" customFormat="1" ht="19.899999999999999" customHeight="1">
      <c r="B99" s="109"/>
      <c r="D99" s="110" t="s">
        <v>147</v>
      </c>
      <c r="E99" s="111"/>
      <c r="F99" s="111"/>
      <c r="G99" s="111"/>
      <c r="H99" s="111"/>
      <c r="I99" s="111"/>
      <c r="J99" s="112">
        <f>J192</f>
        <v>0</v>
      </c>
      <c r="L99" s="109"/>
    </row>
    <row r="100" spans="2:12" s="9" customFormat="1" ht="19.899999999999999" customHeight="1">
      <c r="B100" s="109"/>
      <c r="D100" s="110" t="s">
        <v>148</v>
      </c>
      <c r="E100" s="111"/>
      <c r="F100" s="111"/>
      <c r="G100" s="111"/>
      <c r="H100" s="111"/>
      <c r="I100" s="111"/>
      <c r="J100" s="112">
        <f>J229</f>
        <v>0</v>
      </c>
      <c r="L100" s="109"/>
    </row>
    <row r="101" spans="2:12" s="9" customFormat="1" ht="19.899999999999999" customHeight="1">
      <c r="B101" s="109"/>
      <c r="D101" s="110" t="s">
        <v>149</v>
      </c>
      <c r="E101" s="111"/>
      <c r="F101" s="111"/>
      <c r="G101" s="111"/>
      <c r="H101" s="111"/>
      <c r="I101" s="111"/>
      <c r="J101" s="112">
        <f>J238</f>
        <v>0</v>
      </c>
      <c r="L101" s="109"/>
    </row>
    <row r="102" spans="2:12" s="9" customFormat="1" ht="19.899999999999999" customHeight="1">
      <c r="B102" s="109"/>
      <c r="D102" s="110" t="s">
        <v>150</v>
      </c>
      <c r="E102" s="111"/>
      <c r="F102" s="111"/>
      <c r="G102" s="111"/>
      <c r="H102" s="111"/>
      <c r="I102" s="111"/>
      <c r="J102" s="112">
        <f>J263</f>
        <v>0</v>
      </c>
      <c r="L102" s="109"/>
    </row>
    <row r="103" spans="2:12" s="9" customFormat="1" ht="19.899999999999999" customHeight="1">
      <c r="B103" s="109"/>
      <c r="D103" s="110" t="s">
        <v>151</v>
      </c>
      <c r="E103" s="111"/>
      <c r="F103" s="111"/>
      <c r="G103" s="111"/>
      <c r="H103" s="111"/>
      <c r="I103" s="111"/>
      <c r="J103" s="112">
        <f>J333</f>
        <v>0</v>
      </c>
      <c r="L103" s="109"/>
    </row>
    <row r="104" spans="2:12" s="9" customFormat="1" ht="19.899999999999999" customHeight="1">
      <c r="B104" s="109"/>
      <c r="D104" s="110" t="s">
        <v>152</v>
      </c>
      <c r="E104" s="111"/>
      <c r="F104" s="111"/>
      <c r="G104" s="111"/>
      <c r="H104" s="111"/>
      <c r="I104" s="111"/>
      <c r="J104" s="112">
        <f>J339</f>
        <v>0</v>
      </c>
      <c r="L104" s="109"/>
    </row>
    <row r="105" spans="2:12" s="8" customFormat="1" ht="24.95" customHeight="1">
      <c r="B105" s="105"/>
      <c r="D105" s="106" t="s">
        <v>153</v>
      </c>
      <c r="E105" s="107"/>
      <c r="F105" s="107"/>
      <c r="G105" s="107"/>
      <c r="H105" s="107"/>
      <c r="I105" s="107"/>
      <c r="J105" s="108">
        <f>J341</f>
        <v>0</v>
      </c>
      <c r="L105" s="105"/>
    </row>
    <row r="106" spans="2:12" s="9" customFormat="1" ht="19.899999999999999" customHeight="1">
      <c r="B106" s="109"/>
      <c r="D106" s="110" t="s">
        <v>154</v>
      </c>
      <c r="E106" s="111"/>
      <c r="F106" s="111"/>
      <c r="G106" s="111"/>
      <c r="H106" s="111"/>
      <c r="I106" s="111"/>
      <c r="J106" s="112">
        <f>J342</f>
        <v>0</v>
      </c>
      <c r="L106" s="109"/>
    </row>
    <row r="107" spans="2:12" s="9" customFormat="1" ht="14.85" customHeight="1">
      <c r="B107" s="109"/>
      <c r="D107" s="110" t="s">
        <v>155</v>
      </c>
      <c r="E107" s="111"/>
      <c r="F107" s="111"/>
      <c r="G107" s="111"/>
      <c r="H107" s="111"/>
      <c r="I107" s="111"/>
      <c r="J107" s="112">
        <f>J343</f>
        <v>0</v>
      </c>
      <c r="L107" s="109"/>
    </row>
    <row r="108" spans="2:12" s="9" customFormat="1" ht="21.75" customHeight="1">
      <c r="B108" s="109"/>
      <c r="D108" s="110" t="s">
        <v>156</v>
      </c>
      <c r="E108" s="111"/>
      <c r="F108" s="111"/>
      <c r="G108" s="111"/>
      <c r="H108" s="111"/>
      <c r="I108" s="111"/>
      <c r="J108" s="112">
        <f>J346</f>
        <v>0</v>
      </c>
      <c r="L108" s="109"/>
    </row>
    <row r="109" spans="2:12" s="9" customFormat="1" ht="21.75" customHeight="1">
      <c r="B109" s="109"/>
      <c r="D109" s="110" t="s">
        <v>157</v>
      </c>
      <c r="E109" s="111"/>
      <c r="F109" s="111"/>
      <c r="G109" s="111"/>
      <c r="H109" s="111"/>
      <c r="I109" s="111"/>
      <c r="J109" s="112">
        <f>J348</f>
        <v>0</v>
      </c>
      <c r="L109" s="109"/>
    </row>
    <row r="110" spans="2:12" s="9" customFormat="1" ht="21.75" customHeight="1">
      <c r="B110" s="109"/>
      <c r="D110" s="110" t="s">
        <v>158</v>
      </c>
      <c r="E110" s="111"/>
      <c r="F110" s="111"/>
      <c r="G110" s="111"/>
      <c r="H110" s="111"/>
      <c r="I110" s="111"/>
      <c r="J110" s="112">
        <f>J350</f>
        <v>0</v>
      </c>
      <c r="L110" s="109"/>
    </row>
    <row r="111" spans="2:12" s="9" customFormat="1" ht="21.75" customHeight="1">
      <c r="B111" s="109"/>
      <c r="D111" s="110" t="s">
        <v>159</v>
      </c>
      <c r="E111" s="111"/>
      <c r="F111" s="111"/>
      <c r="G111" s="111"/>
      <c r="H111" s="111"/>
      <c r="I111" s="111"/>
      <c r="J111" s="112">
        <f>J352</f>
        <v>0</v>
      </c>
      <c r="L111" s="109"/>
    </row>
    <row r="112" spans="2:12" s="9" customFormat="1" ht="14.85" customHeight="1">
      <c r="B112" s="109"/>
      <c r="D112" s="110" t="s">
        <v>160</v>
      </c>
      <c r="E112" s="111"/>
      <c r="F112" s="111"/>
      <c r="G112" s="111"/>
      <c r="H112" s="111"/>
      <c r="I112" s="111"/>
      <c r="J112" s="112">
        <f>J354</f>
        <v>0</v>
      </c>
      <c r="L112" s="109"/>
    </row>
    <row r="113" spans="2:12" s="9" customFormat="1" ht="21.75" customHeight="1">
      <c r="B113" s="109"/>
      <c r="D113" s="110" t="s">
        <v>156</v>
      </c>
      <c r="E113" s="111"/>
      <c r="F113" s="111"/>
      <c r="G113" s="111"/>
      <c r="H113" s="111"/>
      <c r="I113" s="111"/>
      <c r="J113" s="112">
        <f>J357</f>
        <v>0</v>
      </c>
      <c r="L113" s="109"/>
    </row>
    <row r="114" spans="2:12" s="9" customFormat="1" ht="21.75" customHeight="1">
      <c r="B114" s="109"/>
      <c r="D114" s="110" t="s">
        <v>157</v>
      </c>
      <c r="E114" s="111"/>
      <c r="F114" s="111"/>
      <c r="G114" s="111"/>
      <c r="H114" s="111"/>
      <c r="I114" s="111"/>
      <c r="J114" s="112">
        <f>J359</f>
        <v>0</v>
      </c>
      <c r="L114" s="109"/>
    </row>
    <row r="115" spans="2:12" s="9" customFormat="1" ht="21.75" customHeight="1">
      <c r="B115" s="109"/>
      <c r="D115" s="110" t="s">
        <v>158</v>
      </c>
      <c r="E115" s="111"/>
      <c r="F115" s="111"/>
      <c r="G115" s="111"/>
      <c r="H115" s="111"/>
      <c r="I115" s="111"/>
      <c r="J115" s="112">
        <f>J361</f>
        <v>0</v>
      </c>
      <c r="L115" s="109"/>
    </row>
    <row r="116" spans="2:12" s="9" customFormat="1" ht="21.75" customHeight="1">
      <c r="B116" s="109"/>
      <c r="D116" s="110" t="s">
        <v>159</v>
      </c>
      <c r="E116" s="111"/>
      <c r="F116" s="111"/>
      <c r="G116" s="111"/>
      <c r="H116" s="111"/>
      <c r="I116" s="111"/>
      <c r="J116" s="112">
        <f>J363</f>
        <v>0</v>
      </c>
      <c r="L116" s="109"/>
    </row>
    <row r="117" spans="2:12" s="9" customFormat="1" ht="14.85" customHeight="1">
      <c r="B117" s="109"/>
      <c r="D117" s="110" t="s">
        <v>161</v>
      </c>
      <c r="E117" s="111"/>
      <c r="F117" s="111"/>
      <c r="G117" s="111"/>
      <c r="H117" s="111"/>
      <c r="I117" s="111"/>
      <c r="J117" s="112">
        <f>J365</f>
        <v>0</v>
      </c>
      <c r="L117" s="109"/>
    </row>
    <row r="118" spans="2:12" s="9" customFormat="1" ht="21.75" customHeight="1">
      <c r="B118" s="109"/>
      <c r="D118" s="110" t="s">
        <v>156</v>
      </c>
      <c r="E118" s="111"/>
      <c r="F118" s="111"/>
      <c r="G118" s="111"/>
      <c r="H118" s="111"/>
      <c r="I118" s="111"/>
      <c r="J118" s="112">
        <f>J368</f>
        <v>0</v>
      </c>
      <c r="L118" s="109"/>
    </row>
    <row r="119" spans="2:12" s="9" customFormat="1" ht="21.75" customHeight="1">
      <c r="B119" s="109"/>
      <c r="D119" s="110" t="s">
        <v>157</v>
      </c>
      <c r="E119" s="111"/>
      <c r="F119" s="111"/>
      <c r="G119" s="111"/>
      <c r="H119" s="111"/>
      <c r="I119" s="111"/>
      <c r="J119" s="112">
        <f>J370</f>
        <v>0</v>
      </c>
      <c r="L119" s="109"/>
    </row>
    <row r="120" spans="2:12" s="9" customFormat="1" ht="21.75" customHeight="1">
      <c r="B120" s="109"/>
      <c r="D120" s="110" t="s">
        <v>162</v>
      </c>
      <c r="E120" s="111"/>
      <c r="F120" s="111"/>
      <c r="G120" s="111"/>
      <c r="H120" s="111"/>
      <c r="I120" s="111"/>
      <c r="J120" s="112">
        <f>J372</f>
        <v>0</v>
      </c>
      <c r="L120" s="109"/>
    </row>
    <row r="121" spans="2:12" s="9" customFormat="1" ht="21.75" customHeight="1">
      <c r="B121" s="109"/>
      <c r="D121" s="110" t="s">
        <v>158</v>
      </c>
      <c r="E121" s="111"/>
      <c r="F121" s="111"/>
      <c r="G121" s="111"/>
      <c r="H121" s="111"/>
      <c r="I121" s="111"/>
      <c r="J121" s="112">
        <f>J374</f>
        <v>0</v>
      </c>
      <c r="L121" s="109"/>
    </row>
    <row r="122" spans="2:12" s="9" customFormat="1" ht="14.85" customHeight="1">
      <c r="B122" s="109"/>
      <c r="D122" s="110" t="s">
        <v>163</v>
      </c>
      <c r="E122" s="111"/>
      <c r="F122" s="111"/>
      <c r="G122" s="111"/>
      <c r="H122" s="111"/>
      <c r="I122" s="111"/>
      <c r="J122" s="112">
        <f>J376</f>
        <v>0</v>
      </c>
      <c r="L122" s="109"/>
    </row>
    <row r="123" spans="2:12" s="9" customFormat="1" ht="21.75" customHeight="1">
      <c r="B123" s="109"/>
      <c r="D123" s="110" t="s">
        <v>164</v>
      </c>
      <c r="E123" s="111"/>
      <c r="F123" s="111"/>
      <c r="G123" s="111"/>
      <c r="H123" s="111"/>
      <c r="I123" s="111"/>
      <c r="J123" s="112">
        <f>J377</f>
        <v>0</v>
      </c>
      <c r="L123" s="109"/>
    </row>
    <row r="124" spans="2:12" s="9" customFormat="1" ht="21.75" customHeight="1">
      <c r="B124" s="109"/>
      <c r="D124" s="110" t="s">
        <v>165</v>
      </c>
      <c r="E124" s="111"/>
      <c r="F124" s="111"/>
      <c r="G124" s="111"/>
      <c r="H124" s="111"/>
      <c r="I124" s="111"/>
      <c r="J124" s="112">
        <f>J379</f>
        <v>0</v>
      </c>
      <c r="L124" s="109"/>
    </row>
    <row r="125" spans="2:12" s="9" customFormat="1" ht="21.75" customHeight="1">
      <c r="B125" s="109"/>
      <c r="D125" s="110" t="s">
        <v>166</v>
      </c>
      <c r="E125" s="111"/>
      <c r="F125" s="111"/>
      <c r="G125" s="111"/>
      <c r="H125" s="111"/>
      <c r="I125" s="111"/>
      <c r="J125" s="112">
        <f>J381</f>
        <v>0</v>
      </c>
      <c r="L125" s="109"/>
    </row>
    <row r="126" spans="2:12" s="9" customFormat="1" ht="21.75" customHeight="1">
      <c r="B126" s="109"/>
      <c r="D126" s="110" t="s">
        <v>167</v>
      </c>
      <c r="E126" s="111"/>
      <c r="F126" s="111"/>
      <c r="G126" s="111"/>
      <c r="H126" s="111"/>
      <c r="I126" s="111"/>
      <c r="J126" s="112">
        <f>J383</f>
        <v>0</v>
      </c>
      <c r="L126" s="109"/>
    </row>
    <row r="127" spans="2:12" s="9" customFormat="1" ht="21.75" customHeight="1">
      <c r="B127" s="109"/>
      <c r="D127" s="110" t="s">
        <v>168</v>
      </c>
      <c r="E127" s="111"/>
      <c r="F127" s="111"/>
      <c r="G127" s="111"/>
      <c r="H127" s="111"/>
      <c r="I127" s="111"/>
      <c r="J127" s="112">
        <f>J385</f>
        <v>0</v>
      </c>
      <c r="L127" s="109"/>
    </row>
    <row r="128" spans="2:12" s="9" customFormat="1" ht="21.75" customHeight="1">
      <c r="B128" s="109"/>
      <c r="D128" s="110" t="s">
        <v>169</v>
      </c>
      <c r="E128" s="111"/>
      <c r="F128" s="111"/>
      <c r="G128" s="111"/>
      <c r="H128" s="111"/>
      <c r="I128" s="111"/>
      <c r="J128" s="112">
        <f>J390</f>
        <v>0</v>
      </c>
      <c r="L128" s="109"/>
    </row>
    <row r="129" spans="2:12" s="9" customFormat="1" ht="21.75" customHeight="1">
      <c r="B129" s="109"/>
      <c r="D129" s="110" t="s">
        <v>170</v>
      </c>
      <c r="E129" s="111"/>
      <c r="F129" s="111"/>
      <c r="G129" s="111"/>
      <c r="H129" s="111"/>
      <c r="I129" s="111"/>
      <c r="J129" s="112">
        <f>J392</f>
        <v>0</v>
      </c>
      <c r="L129" s="109"/>
    </row>
    <row r="130" spans="2:12" s="9" customFormat="1" ht="21.75" customHeight="1">
      <c r="B130" s="109"/>
      <c r="D130" s="110" t="s">
        <v>171</v>
      </c>
      <c r="E130" s="111"/>
      <c r="F130" s="111"/>
      <c r="G130" s="111"/>
      <c r="H130" s="111"/>
      <c r="I130" s="111"/>
      <c r="J130" s="112">
        <f>J395</f>
        <v>0</v>
      </c>
      <c r="L130" s="109"/>
    </row>
    <row r="131" spans="2:12" s="9" customFormat="1" ht="14.85" customHeight="1">
      <c r="B131" s="109"/>
      <c r="D131" s="110" t="s">
        <v>172</v>
      </c>
      <c r="E131" s="111"/>
      <c r="F131" s="111"/>
      <c r="G131" s="111"/>
      <c r="H131" s="111"/>
      <c r="I131" s="111"/>
      <c r="J131" s="112">
        <f>J397</f>
        <v>0</v>
      </c>
      <c r="L131" s="109"/>
    </row>
    <row r="132" spans="2:12" s="9" customFormat="1" ht="21.75" customHeight="1">
      <c r="B132" s="109"/>
      <c r="D132" s="110" t="s">
        <v>173</v>
      </c>
      <c r="E132" s="111"/>
      <c r="F132" s="111"/>
      <c r="G132" s="111"/>
      <c r="H132" s="111"/>
      <c r="I132" s="111"/>
      <c r="J132" s="112">
        <f>J398</f>
        <v>0</v>
      </c>
      <c r="L132" s="109"/>
    </row>
    <row r="133" spans="2:12" s="9" customFormat="1" ht="21.75" customHeight="1">
      <c r="B133" s="109"/>
      <c r="D133" s="110" t="s">
        <v>165</v>
      </c>
      <c r="E133" s="111"/>
      <c r="F133" s="111"/>
      <c r="G133" s="111"/>
      <c r="H133" s="111"/>
      <c r="I133" s="111"/>
      <c r="J133" s="112">
        <f>J400</f>
        <v>0</v>
      </c>
      <c r="L133" s="109"/>
    </row>
    <row r="134" spans="2:12" s="9" customFormat="1" ht="21.75" customHeight="1">
      <c r="B134" s="109"/>
      <c r="D134" s="110" t="s">
        <v>166</v>
      </c>
      <c r="E134" s="111"/>
      <c r="F134" s="111"/>
      <c r="G134" s="111"/>
      <c r="H134" s="111"/>
      <c r="I134" s="111"/>
      <c r="J134" s="112">
        <f>J402</f>
        <v>0</v>
      </c>
      <c r="L134" s="109"/>
    </row>
    <row r="135" spans="2:12" s="9" customFormat="1" ht="21.75" customHeight="1">
      <c r="B135" s="109"/>
      <c r="D135" s="110" t="s">
        <v>167</v>
      </c>
      <c r="E135" s="111"/>
      <c r="F135" s="111"/>
      <c r="G135" s="111"/>
      <c r="H135" s="111"/>
      <c r="I135" s="111"/>
      <c r="J135" s="112">
        <f>J404</f>
        <v>0</v>
      </c>
      <c r="L135" s="109"/>
    </row>
    <row r="136" spans="2:12" s="9" customFormat="1" ht="21.75" customHeight="1">
      <c r="B136" s="109"/>
      <c r="D136" s="110" t="s">
        <v>168</v>
      </c>
      <c r="E136" s="111"/>
      <c r="F136" s="111"/>
      <c r="G136" s="111"/>
      <c r="H136" s="111"/>
      <c r="I136" s="111"/>
      <c r="J136" s="112">
        <f>J406</f>
        <v>0</v>
      </c>
      <c r="L136" s="109"/>
    </row>
    <row r="137" spans="2:12" s="9" customFormat="1" ht="21.75" customHeight="1">
      <c r="B137" s="109"/>
      <c r="D137" s="110" t="s">
        <v>169</v>
      </c>
      <c r="E137" s="111"/>
      <c r="F137" s="111"/>
      <c r="G137" s="111"/>
      <c r="H137" s="111"/>
      <c r="I137" s="111"/>
      <c r="J137" s="112">
        <f>J409</f>
        <v>0</v>
      </c>
      <c r="L137" s="109"/>
    </row>
    <row r="138" spans="2:12" s="9" customFormat="1" ht="21.75" customHeight="1">
      <c r="B138" s="109"/>
      <c r="D138" s="110" t="s">
        <v>170</v>
      </c>
      <c r="E138" s="111"/>
      <c r="F138" s="111"/>
      <c r="G138" s="111"/>
      <c r="H138" s="111"/>
      <c r="I138" s="111"/>
      <c r="J138" s="112">
        <f>J411</f>
        <v>0</v>
      </c>
      <c r="L138" s="109"/>
    </row>
    <row r="139" spans="2:12" s="9" customFormat="1" ht="21.75" customHeight="1">
      <c r="B139" s="109"/>
      <c r="D139" s="110" t="s">
        <v>171</v>
      </c>
      <c r="E139" s="111"/>
      <c r="F139" s="111"/>
      <c r="G139" s="111"/>
      <c r="H139" s="111"/>
      <c r="I139" s="111"/>
      <c r="J139" s="112">
        <f>J414</f>
        <v>0</v>
      </c>
      <c r="L139" s="109"/>
    </row>
    <row r="140" spans="2:12" s="9" customFormat="1" ht="14.85" customHeight="1">
      <c r="B140" s="109"/>
      <c r="D140" s="110" t="s">
        <v>174</v>
      </c>
      <c r="E140" s="111"/>
      <c r="F140" s="111"/>
      <c r="G140" s="111"/>
      <c r="H140" s="111"/>
      <c r="I140" s="111"/>
      <c r="J140" s="112">
        <f>J416</f>
        <v>0</v>
      </c>
      <c r="L140" s="109"/>
    </row>
    <row r="141" spans="2:12" s="9" customFormat="1" ht="21.75" customHeight="1">
      <c r="B141" s="109"/>
      <c r="D141" s="110" t="s">
        <v>175</v>
      </c>
      <c r="E141" s="111"/>
      <c r="F141" s="111"/>
      <c r="G141" s="111"/>
      <c r="H141" s="111"/>
      <c r="I141" s="111"/>
      <c r="J141" s="112">
        <f>J417</f>
        <v>0</v>
      </c>
      <c r="L141" s="109"/>
    </row>
    <row r="142" spans="2:12" s="9" customFormat="1" ht="21.75" customHeight="1">
      <c r="B142" s="109"/>
      <c r="D142" s="110" t="s">
        <v>165</v>
      </c>
      <c r="E142" s="111"/>
      <c r="F142" s="111"/>
      <c r="G142" s="111"/>
      <c r="H142" s="111"/>
      <c r="I142" s="111"/>
      <c r="J142" s="112">
        <f>J419</f>
        <v>0</v>
      </c>
      <c r="L142" s="109"/>
    </row>
    <row r="143" spans="2:12" s="9" customFormat="1" ht="21.75" customHeight="1">
      <c r="B143" s="109"/>
      <c r="D143" s="110" t="s">
        <v>166</v>
      </c>
      <c r="E143" s="111"/>
      <c r="F143" s="111"/>
      <c r="G143" s="111"/>
      <c r="H143" s="111"/>
      <c r="I143" s="111"/>
      <c r="J143" s="112">
        <f>J421</f>
        <v>0</v>
      </c>
      <c r="L143" s="109"/>
    </row>
    <row r="144" spans="2:12" s="9" customFormat="1" ht="21.75" customHeight="1">
      <c r="B144" s="109"/>
      <c r="D144" s="110" t="s">
        <v>167</v>
      </c>
      <c r="E144" s="111"/>
      <c r="F144" s="111"/>
      <c r="G144" s="111"/>
      <c r="H144" s="111"/>
      <c r="I144" s="111"/>
      <c r="J144" s="112">
        <f>J423</f>
        <v>0</v>
      </c>
      <c r="L144" s="109"/>
    </row>
    <row r="145" spans="2:12" s="9" customFormat="1" ht="21.75" customHeight="1">
      <c r="B145" s="109"/>
      <c r="D145" s="110" t="s">
        <v>168</v>
      </c>
      <c r="E145" s="111"/>
      <c r="F145" s="111"/>
      <c r="G145" s="111"/>
      <c r="H145" s="111"/>
      <c r="I145" s="111"/>
      <c r="J145" s="112">
        <f>J425</f>
        <v>0</v>
      </c>
      <c r="L145" s="109"/>
    </row>
    <row r="146" spans="2:12" s="9" customFormat="1" ht="21.75" customHeight="1">
      <c r="B146" s="109"/>
      <c r="D146" s="110" t="s">
        <v>169</v>
      </c>
      <c r="E146" s="111"/>
      <c r="F146" s="111"/>
      <c r="G146" s="111"/>
      <c r="H146" s="111"/>
      <c r="I146" s="111"/>
      <c r="J146" s="112">
        <f>J428</f>
        <v>0</v>
      </c>
      <c r="L146" s="109"/>
    </row>
    <row r="147" spans="2:12" s="9" customFormat="1" ht="21.75" customHeight="1">
      <c r="B147" s="109"/>
      <c r="D147" s="110" t="s">
        <v>170</v>
      </c>
      <c r="E147" s="111"/>
      <c r="F147" s="111"/>
      <c r="G147" s="111"/>
      <c r="H147" s="111"/>
      <c r="I147" s="111"/>
      <c r="J147" s="112">
        <f>J430</f>
        <v>0</v>
      </c>
      <c r="L147" s="109"/>
    </row>
    <row r="148" spans="2:12" s="9" customFormat="1" ht="21.75" customHeight="1">
      <c r="B148" s="109"/>
      <c r="D148" s="110" t="s">
        <v>171</v>
      </c>
      <c r="E148" s="111"/>
      <c r="F148" s="111"/>
      <c r="G148" s="111"/>
      <c r="H148" s="111"/>
      <c r="I148" s="111"/>
      <c r="J148" s="112">
        <f>J433</f>
        <v>0</v>
      </c>
      <c r="L148" s="109"/>
    </row>
    <row r="149" spans="2:12" s="9" customFormat="1" ht="14.85" customHeight="1">
      <c r="B149" s="109"/>
      <c r="D149" s="110" t="s">
        <v>176</v>
      </c>
      <c r="E149" s="111"/>
      <c r="F149" s="111"/>
      <c r="G149" s="111"/>
      <c r="H149" s="111"/>
      <c r="I149" s="111"/>
      <c r="J149" s="112">
        <f>J435</f>
        <v>0</v>
      </c>
      <c r="L149" s="109"/>
    </row>
    <row r="150" spans="2:12" s="9" customFormat="1" ht="21.75" customHeight="1">
      <c r="B150" s="109"/>
      <c r="D150" s="110" t="s">
        <v>177</v>
      </c>
      <c r="E150" s="111"/>
      <c r="F150" s="111"/>
      <c r="G150" s="111"/>
      <c r="H150" s="111"/>
      <c r="I150" s="111"/>
      <c r="J150" s="112">
        <f>J436</f>
        <v>0</v>
      </c>
      <c r="L150" s="109"/>
    </row>
    <row r="151" spans="2:12" s="9" customFormat="1" ht="21.75" customHeight="1">
      <c r="B151" s="109"/>
      <c r="D151" s="110" t="s">
        <v>178</v>
      </c>
      <c r="E151" s="111"/>
      <c r="F151" s="111"/>
      <c r="G151" s="111"/>
      <c r="H151" s="111"/>
      <c r="I151" s="111"/>
      <c r="J151" s="112">
        <f>J437</f>
        <v>0</v>
      </c>
      <c r="L151" s="109"/>
    </row>
    <row r="152" spans="2:12" s="9" customFormat="1" ht="21.75" customHeight="1">
      <c r="B152" s="109"/>
      <c r="D152" s="110" t="s">
        <v>179</v>
      </c>
      <c r="E152" s="111"/>
      <c r="F152" s="111"/>
      <c r="G152" s="111"/>
      <c r="H152" s="111"/>
      <c r="I152" s="111"/>
      <c r="J152" s="112">
        <f>J439</f>
        <v>0</v>
      </c>
      <c r="L152" s="109"/>
    </row>
    <row r="153" spans="2:12" s="9" customFormat="1" ht="21.75" customHeight="1">
      <c r="B153" s="109"/>
      <c r="D153" s="110" t="s">
        <v>180</v>
      </c>
      <c r="E153" s="111"/>
      <c r="F153" s="111"/>
      <c r="G153" s="111"/>
      <c r="H153" s="111"/>
      <c r="I153" s="111"/>
      <c r="J153" s="112">
        <f>J441</f>
        <v>0</v>
      </c>
      <c r="L153" s="109"/>
    </row>
    <row r="154" spans="2:12" s="9" customFormat="1" ht="21.75" customHeight="1">
      <c r="B154" s="109"/>
      <c r="D154" s="110" t="s">
        <v>181</v>
      </c>
      <c r="E154" s="111"/>
      <c r="F154" s="111"/>
      <c r="G154" s="111"/>
      <c r="H154" s="111"/>
      <c r="I154" s="111"/>
      <c r="J154" s="112">
        <f>J442</f>
        <v>0</v>
      </c>
      <c r="L154" s="109"/>
    </row>
    <row r="155" spans="2:12" s="9" customFormat="1" ht="21.75" customHeight="1">
      <c r="B155" s="109"/>
      <c r="D155" s="110" t="s">
        <v>182</v>
      </c>
      <c r="E155" s="111"/>
      <c r="F155" s="111"/>
      <c r="G155" s="111"/>
      <c r="H155" s="111"/>
      <c r="I155" s="111"/>
      <c r="J155" s="112">
        <f>J444</f>
        <v>0</v>
      </c>
      <c r="L155" s="109"/>
    </row>
    <row r="156" spans="2:12" s="9" customFormat="1" ht="21.75" customHeight="1">
      <c r="B156" s="109"/>
      <c r="D156" s="110" t="s">
        <v>183</v>
      </c>
      <c r="E156" s="111"/>
      <c r="F156" s="111"/>
      <c r="G156" s="111"/>
      <c r="H156" s="111"/>
      <c r="I156" s="111"/>
      <c r="J156" s="112">
        <f>J446</f>
        <v>0</v>
      </c>
      <c r="L156" s="109"/>
    </row>
    <row r="157" spans="2:12" s="9" customFormat="1" ht="21.75" customHeight="1">
      <c r="B157" s="109"/>
      <c r="D157" s="110" t="s">
        <v>184</v>
      </c>
      <c r="E157" s="111"/>
      <c r="F157" s="111"/>
      <c r="G157" s="111"/>
      <c r="H157" s="111"/>
      <c r="I157" s="111"/>
      <c r="J157" s="112">
        <f>J449</f>
        <v>0</v>
      </c>
      <c r="L157" s="109"/>
    </row>
    <row r="158" spans="2:12" s="9" customFormat="1" ht="21.75" customHeight="1">
      <c r="B158" s="109"/>
      <c r="D158" s="110" t="s">
        <v>185</v>
      </c>
      <c r="E158" s="111"/>
      <c r="F158" s="111"/>
      <c r="G158" s="111"/>
      <c r="H158" s="111"/>
      <c r="I158" s="111"/>
      <c r="J158" s="112">
        <f>J451</f>
        <v>0</v>
      </c>
      <c r="L158" s="109"/>
    </row>
    <row r="159" spans="2:12" s="9" customFormat="1" ht="21.75" customHeight="1">
      <c r="B159" s="109"/>
      <c r="D159" s="110" t="s">
        <v>186</v>
      </c>
      <c r="E159" s="111"/>
      <c r="F159" s="111"/>
      <c r="G159" s="111"/>
      <c r="H159" s="111"/>
      <c r="I159" s="111"/>
      <c r="J159" s="112">
        <f>J453</f>
        <v>0</v>
      </c>
      <c r="L159" s="109"/>
    </row>
    <row r="160" spans="2:12" s="9" customFormat="1" ht="14.85" customHeight="1">
      <c r="B160" s="109"/>
      <c r="D160" s="110" t="s">
        <v>187</v>
      </c>
      <c r="E160" s="111"/>
      <c r="F160" s="111"/>
      <c r="G160" s="111"/>
      <c r="H160" s="111"/>
      <c r="I160" s="111"/>
      <c r="J160" s="112">
        <f>J455</f>
        <v>0</v>
      </c>
      <c r="L160" s="109"/>
    </row>
    <row r="161" spans="2:12" s="9" customFormat="1" ht="14.85" customHeight="1">
      <c r="B161" s="109"/>
      <c r="D161" s="110" t="s">
        <v>188</v>
      </c>
      <c r="E161" s="111"/>
      <c r="F161" s="111"/>
      <c r="G161" s="111"/>
      <c r="H161" s="111"/>
      <c r="I161" s="111"/>
      <c r="J161" s="112">
        <f>J459</f>
        <v>0</v>
      </c>
      <c r="L161" s="109"/>
    </row>
    <row r="162" spans="2:12" s="9" customFormat="1" ht="14.85" customHeight="1">
      <c r="B162" s="109"/>
      <c r="D162" s="110" t="s">
        <v>189</v>
      </c>
      <c r="E162" s="111"/>
      <c r="F162" s="111"/>
      <c r="G162" s="111"/>
      <c r="H162" s="111"/>
      <c r="I162" s="111"/>
      <c r="J162" s="112">
        <f>J463</f>
        <v>0</v>
      </c>
      <c r="L162" s="109"/>
    </row>
    <row r="163" spans="2:12" s="9" customFormat="1" ht="19.899999999999999" customHeight="1">
      <c r="B163" s="109"/>
      <c r="D163" s="110" t="s">
        <v>190</v>
      </c>
      <c r="E163" s="111"/>
      <c r="F163" s="111"/>
      <c r="G163" s="111"/>
      <c r="H163" s="111"/>
      <c r="I163" s="111"/>
      <c r="J163" s="112">
        <f>J468</f>
        <v>0</v>
      </c>
      <c r="L163" s="109"/>
    </row>
    <row r="164" spans="2:12" s="9" customFormat="1" ht="19.899999999999999" customHeight="1">
      <c r="B164" s="109"/>
      <c r="D164" s="110" t="s">
        <v>191</v>
      </c>
      <c r="E164" s="111"/>
      <c r="F164" s="111"/>
      <c r="G164" s="111"/>
      <c r="H164" s="111"/>
      <c r="I164" s="111"/>
      <c r="J164" s="112">
        <f>J484</f>
        <v>0</v>
      </c>
      <c r="L164" s="109"/>
    </row>
    <row r="165" spans="2:12" s="9" customFormat="1" ht="19.899999999999999" customHeight="1">
      <c r="B165" s="109"/>
      <c r="D165" s="110" t="s">
        <v>192</v>
      </c>
      <c r="E165" s="111"/>
      <c r="F165" s="111"/>
      <c r="G165" s="111"/>
      <c r="H165" s="111"/>
      <c r="I165" s="111"/>
      <c r="J165" s="112">
        <f>J608</f>
        <v>0</v>
      </c>
      <c r="L165" s="109"/>
    </row>
    <row r="166" spans="2:12" s="9" customFormat="1" ht="19.899999999999999" customHeight="1">
      <c r="B166" s="109"/>
      <c r="D166" s="110" t="s">
        <v>193</v>
      </c>
      <c r="E166" s="111"/>
      <c r="F166" s="111"/>
      <c r="G166" s="111"/>
      <c r="H166" s="111"/>
      <c r="I166" s="111"/>
      <c r="J166" s="112">
        <f>J643</f>
        <v>0</v>
      </c>
      <c r="L166" s="109"/>
    </row>
    <row r="167" spans="2:12" s="9" customFormat="1" ht="19.899999999999999" customHeight="1">
      <c r="B167" s="109"/>
      <c r="D167" s="110" t="s">
        <v>194</v>
      </c>
      <c r="E167" s="111"/>
      <c r="F167" s="111"/>
      <c r="G167" s="111"/>
      <c r="H167" s="111"/>
      <c r="I167" s="111"/>
      <c r="J167" s="112">
        <f>J680</f>
        <v>0</v>
      </c>
      <c r="L167" s="109"/>
    </row>
    <row r="168" spans="2:12" s="1" customFormat="1" ht="21.75" customHeight="1">
      <c r="B168" s="33"/>
      <c r="L168" s="33"/>
    </row>
    <row r="169" spans="2:12" s="1" customFormat="1" ht="6.95" customHeight="1">
      <c r="B169" s="45"/>
      <c r="C169" s="46"/>
      <c r="D169" s="46"/>
      <c r="E169" s="46"/>
      <c r="F169" s="46"/>
      <c r="G169" s="46"/>
      <c r="H169" s="46"/>
      <c r="I169" s="46"/>
      <c r="J169" s="46"/>
      <c r="K169" s="46"/>
      <c r="L169" s="33"/>
    </row>
    <row r="173" spans="2:12" s="1" customFormat="1" ht="6.95" customHeight="1"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33"/>
    </row>
    <row r="174" spans="2:12" s="1" customFormat="1" ht="24.95" customHeight="1">
      <c r="B174" s="33"/>
      <c r="C174" s="22" t="s">
        <v>104</v>
      </c>
      <c r="L174" s="33"/>
    </row>
    <row r="175" spans="2:12" s="1" customFormat="1" ht="6.95" customHeight="1">
      <c r="B175" s="33"/>
      <c r="L175" s="33"/>
    </row>
    <row r="176" spans="2:12" s="1" customFormat="1" ht="12" customHeight="1">
      <c r="B176" s="33"/>
      <c r="C176" s="28" t="s">
        <v>16</v>
      </c>
      <c r="L176" s="33"/>
    </row>
    <row r="177" spans="2:65" s="1" customFormat="1" ht="16.5" customHeight="1">
      <c r="B177" s="33"/>
      <c r="E177" s="243" t="str">
        <f>E7</f>
        <v>Základní škola Přelouč, Masarykovo náměstí č.p.50</v>
      </c>
      <c r="F177" s="244"/>
      <c r="G177" s="244"/>
      <c r="H177" s="244"/>
      <c r="L177" s="33"/>
    </row>
    <row r="178" spans="2:65" s="1" customFormat="1" ht="12" customHeight="1">
      <c r="B178" s="33"/>
      <c r="C178" s="28" t="s">
        <v>93</v>
      </c>
      <c r="L178" s="33"/>
    </row>
    <row r="179" spans="2:65" s="1" customFormat="1" ht="16.5" customHeight="1">
      <c r="B179" s="33"/>
      <c r="E179" s="223" t="str">
        <f>E9</f>
        <v>01 - Výměna oken</v>
      </c>
      <c r="F179" s="245"/>
      <c r="G179" s="245"/>
      <c r="H179" s="245"/>
      <c r="L179" s="33"/>
    </row>
    <row r="180" spans="2:65" s="1" customFormat="1" ht="6.95" customHeight="1">
      <c r="B180" s="33"/>
      <c r="L180" s="33"/>
    </row>
    <row r="181" spans="2:65" s="1" customFormat="1" ht="12" customHeight="1">
      <c r="B181" s="33"/>
      <c r="C181" s="28" t="s">
        <v>20</v>
      </c>
      <c r="F181" s="26" t="str">
        <f>F12</f>
        <v>Přelouč</v>
      </c>
      <c r="I181" s="28" t="s">
        <v>22</v>
      </c>
      <c r="J181" s="53" t="str">
        <f>IF(J12="","",J12)</f>
        <v>12. 11. 2025</v>
      </c>
      <c r="L181" s="33"/>
    </row>
    <row r="182" spans="2:65" s="1" customFormat="1" ht="6.95" customHeight="1">
      <c r="B182" s="33"/>
      <c r="L182" s="33"/>
    </row>
    <row r="183" spans="2:65" s="1" customFormat="1" ht="25.7" customHeight="1">
      <c r="B183" s="33"/>
      <c r="C183" s="28" t="s">
        <v>24</v>
      </c>
      <c r="F183" s="26" t="str">
        <f>E15</f>
        <v>Město Přelouč</v>
      </c>
      <c r="I183" s="28" t="s">
        <v>30</v>
      </c>
      <c r="J183" s="31" t="str">
        <f>E21</f>
        <v>Ing. Vítězslav Vomočil, Pardubice</v>
      </c>
      <c r="L183" s="33"/>
    </row>
    <row r="184" spans="2:65" s="1" customFormat="1" ht="25.7" customHeight="1">
      <c r="B184" s="33"/>
      <c r="C184" s="28" t="s">
        <v>28</v>
      </c>
      <c r="F184" s="26" t="str">
        <f>IF(E18="","",E18)</f>
        <v>Vyplň údaj</v>
      </c>
      <c r="I184" s="28" t="s">
        <v>33</v>
      </c>
      <c r="J184" s="31" t="str">
        <f>E24</f>
        <v>A.Vojtěch - rozpočty staveb</v>
      </c>
      <c r="L184" s="33"/>
    </row>
    <row r="185" spans="2:65" s="1" customFormat="1" ht="10.35" customHeight="1">
      <c r="B185" s="33"/>
      <c r="L185" s="33"/>
    </row>
    <row r="186" spans="2:65" s="10" customFormat="1" ht="29.25" customHeight="1">
      <c r="B186" s="113"/>
      <c r="C186" s="114" t="s">
        <v>105</v>
      </c>
      <c r="D186" s="115" t="s">
        <v>62</v>
      </c>
      <c r="E186" s="115" t="s">
        <v>58</v>
      </c>
      <c r="F186" s="115" t="s">
        <v>59</v>
      </c>
      <c r="G186" s="115" t="s">
        <v>106</v>
      </c>
      <c r="H186" s="115" t="s">
        <v>107</v>
      </c>
      <c r="I186" s="115" t="s">
        <v>108</v>
      </c>
      <c r="J186" s="115" t="s">
        <v>97</v>
      </c>
      <c r="K186" s="116" t="s">
        <v>109</v>
      </c>
      <c r="L186" s="113"/>
      <c r="M186" s="60" t="s">
        <v>1</v>
      </c>
      <c r="N186" s="61" t="s">
        <v>41</v>
      </c>
      <c r="O186" s="61" t="s">
        <v>110</v>
      </c>
      <c r="P186" s="61" t="s">
        <v>111</v>
      </c>
      <c r="Q186" s="61" t="s">
        <v>112</v>
      </c>
      <c r="R186" s="61" t="s">
        <v>113</v>
      </c>
      <c r="S186" s="61" t="s">
        <v>114</v>
      </c>
      <c r="T186" s="62" t="s">
        <v>115</v>
      </c>
    </row>
    <row r="187" spans="2:65" s="1" customFormat="1" ht="22.9" customHeight="1">
      <c r="B187" s="33"/>
      <c r="C187" s="65" t="s">
        <v>116</v>
      </c>
      <c r="J187" s="117">
        <f>BK187</f>
        <v>0</v>
      </c>
      <c r="L187" s="33"/>
      <c r="M187" s="63"/>
      <c r="N187" s="54"/>
      <c r="O187" s="54"/>
      <c r="P187" s="118">
        <f>P188+P341</f>
        <v>0</v>
      </c>
      <c r="Q187" s="54"/>
      <c r="R187" s="118">
        <f>R188+R341</f>
        <v>15.118150049999999</v>
      </c>
      <c r="S187" s="54"/>
      <c r="T187" s="119">
        <f>T188+T341</f>
        <v>22.778368</v>
      </c>
      <c r="AT187" s="18" t="s">
        <v>76</v>
      </c>
      <c r="AU187" s="18" t="s">
        <v>99</v>
      </c>
      <c r="BK187" s="120">
        <f>BK188+BK341</f>
        <v>0</v>
      </c>
    </row>
    <row r="188" spans="2:65" s="11" customFormat="1" ht="25.9" customHeight="1">
      <c r="B188" s="121"/>
      <c r="D188" s="122" t="s">
        <v>76</v>
      </c>
      <c r="E188" s="123" t="s">
        <v>195</v>
      </c>
      <c r="F188" s="123" t="s">
        <v>196</v>
      </c>
      <c r="I188" s="124"/>
      <c r="J188" s="125">
        <f>BK188</f>
        <v>0</v>
      </c>
      <c r="L188" s="121"/>
      <c r="M188" s="126"/>
      <c r="P188" s="127">
        <f>P189+P192+P229+P238+P263+P333+P339</f>
        <v>0</v>
      </c>
      <c r="R188" s="127">
        <f>R189+R192+R229+R238+R263+R333+R339</f>
        <v>4.4148274999999995</v>
      </c>
      <c r="T188" s="128">
        <f>T189+T192+T229+T238+T263+T333+T339</f>
        <v>22.752018</v>
      </c>
      <c r="AR188" s="122" t="s">
        <v>85</v>
      </c>
      <c r="AT188" s="129" t="s">
        <v>76</v>
      </c>
      <c r="AU188" s="129" t="s">
        <v>77</v>
      </c>
      <c r="AY188" s="122" t="s">
        <v>120</v>
      </c>
      <c r="BK188" s="130">
        <f>BK189+BK192+BK229+BK238+BK263+BK333+BK339</f>
        <v>0</v>
      </c>
    </row>
    <row r="189" spans="2:65" s="11" customFormat="1" ht="22.9" customHeight="1">
      <c r="B189" s="121"/>
      <c r="D189" s="122" t="s">
        <v>76</v>
      </c>
      <c r="E189" s="131" t="s">
        <v>139</v>
      </c>
      <c r="F189" s="131" t="s">
        <v>197</v>
      </c>
      <c r="I189" s="124"/>
      <c r="J189" s="132">
        <f>BK189</f>
        <v>0</v>
      </c>
      <c r="L189" s="121"/>
      <c r="M189" s="126"/>
      <c r="P189" s="127">
        <f>SUM(P190:P191)</f>
        <v>0</v>
      </c>
      <c r="R189" s="127">
        <f>SUM(R190:R191)</f>
        <v>1.9179999999999999</v>
      </c>
      <c r="T189" s="128">
        <f>SUM(T190:T191)</f>
        <v>0</v>
      </c>
      <c r="AR189" s="122" t="s">
        <v>85</v>
      </c>
      <c r="AT189" s="129" t="s">
        <v>76</v>
      </c>
      <c r="AU189" s="129" t="s">
        <v>85</v>
      </c>
      <c r="AY189" s="122" t="s">
        <v>120</v>
      </c>
      <c r="BK189" s="130">
        <f>SUM(BK190:BK191)</f>
        <v>0</v>
      </c>
    </row>
    <row r="190" spans="2:65" s="1" customFormat="1" ht="24.2" customHeight="1">
      <c r="B190" s="133"/>
      <c r="C190" s="134" t="s">
        <v>85</v>
      </c>
      <c r="D190" s="134" t="s">
        <v>123</v>
      </c>
      <c r="E190" s="135" t="s">
        <v>198</v>
      </c>
      <c r="F190" s="136" t="s">
        <v>199</v>
      </c>
      <c r="G190" s="137" t="s">
        <v>200</v>
      </c>
      <c r="H190" s="138">
        <v>40</v>
      </c>
      <c r="I190" s="139"/>
      <c r="J190" s="140">
        <f>ROUND(I190*H190,2)</f>
        <v>0</v>
      </c>
      <c r="K190" s="136" t="s">
        <v>201</v>
      </c>
      <c r="L190" s="33"/>
      <c r="M190" s="141" t="s">
        <v>1</v>
      </c>
      <c r="N190" s="142" t="s">
        <v>42</v>
      </c>
      <c r="P190" s="143">
        <f>O190*H190</f>
        <v>0</v>
      </c>
      <c r="Q190" s="143">
        <v>4.795E-2</v>
      </c>
      <c r="R190" s="143">
        <f>Q190*H190</f>
        <v>1.9179999999999999</v>
      </c>
      <c r="S190" s="143">
        <v>0</v>
      </c>
      <c r="T190" s="144">
        <f>S190*H190</f>
        <v>0</v>
      </c>
      <c r="AR190" s="145" t="s">
        <v>202</v>
      </c>
      <c r="AT190" s="145" t="s">
        <v>123</v>
      </c>
      <c r="AU190" s="145" t="s">
        <v>87</v>
      </c>
      <c r="AY190" s="18" t="s">
        <v>120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8" t="s">
        <v>85</v>
      </c>
      <c r="BK190" s="146">
        <f>ROUND(I190*H190,2)</f>
        <v>0</v>
      </c>
      <c r="BL190" s="18" t="s">
        <v>202</v>
      </c>
      <c r="BM190" s="145" t="s">
        <v>203</v>
      </c>
    </row>
    <row r="191" spans="2:65" s="12" customFormat="1" ht="11.25">
      <c r="B191" s="154"/>
      <c r="D191" s="147" t="s">
        <v>204</v>
      </c>
      <c r="E191" s="155" t="s">
        <v>1</v>
      </c>
      <c r="F191" s="156" t="s">
        <v>205</v>
      </c>
      <c r="H191" s="157">
        <v>40</v>
      </c>
      <c r="I191" s="158"/>
      <c r="L191" s="154"/>
      <c r="M191" s="159"/>
      <c r="T191" s="160"/>
      <c r="AT191" s="155" t="s">
        <v>204</v>
      </c>
      <c r="AU191" s="155" t="s">
        <v>87</v>
      </c>
      <c r="AV191" s="12" t="s">
        <v>87</v>
      </c>
      <c r="AW191" s="12" t="s">
        <v>32</v>
      </c>
      <c r="AX191" s="12" t="s">
        <v>85</v>
      </c>
      <c r="AY191" s="155" t="s">
        <v>120</v>
      </c>
    </row>
    <row r="192" spans="2:65" s="11" customFormat="1" ht="22.9" customHeight="1">
      <c r="B192" s="121"/>
      <c r="D192" s="122" t="s">
        <v>76</v>
      </c>
      <c r="E192" s="131" t="s">
        <v>206</v>
      </c>
      <c r="F192" s="131" t="s">
        <v>207</v>
      </c>
      <c r="I192" s="124"/>
      <c r="J192" s="132">
        <f>BK192</f>
        <v>0</v>
      </c>
      <c r="L192" s="121"/>
      <c r="M192" s="126"/>
      <c r="P192" s="127">
        <f>SUM(P193:P228)</f>
        <v>0</v>
      </c>
      <c r="R192" s="127">
        <f>SUM(R193:R228)</f>
        <v>2.4583075000000001</v>
      </c>
      <c r="T192" s="128">
        <f>SUM(T193:T228)</f>
        <v>0.15</v>
      </c>
      <c r="AR192" s="122" t="s">
        <v>85</v>
      </c>
      <c r="AT192" s="129" t="s">
        <v>76</v>
      </c>
      <c r="AU192" s="129" t="s">
        <v>85</v>
      </c>
      <c r="AY192" s="122" t="s">
        <v>120</v>
      </c>
      <c r="BK192" s="130">
        <f>SUM(BK193:BK228)</f>
        <v>0</v>
      </c>
    </row>
    <row r="193" spans="2:65" s="1" customFormat="1" ht="24.2" customHeight="1">
      <c r="B193" s="133"/>
      <c r="C193" s="134" t="s">
        <v>87</v>
      </c>
      <c r="D193" s="134" t="s">
        <v>123</v>
      </c>
      <c r="E193" s="135" t="s">
        <v>208</v>
      </c>
      <c r="F193" s="136" t="s">
        <v>209</v>
      </c>
      <c r="G193" s="137" t="s">
        <v>200</v>
      </c>
      <c r="H193" s="138">
        <v>40</v>
      </c>
      <c r="I193" s="139"/>
      <c r="J193" s="140">
        <f>ROUND(I193*H193,2)</f>
        <v>0</v>
      </c>
      <c r="K193" s="136" t="s">
        <v>201</v>
      </c>
      <c r="L193" s="33"/>
      <c r="M193" s="141" t="s">
        <v>1</v>
      </c>
      <c r="N193" s="142" t="s">
        <v>42</v>
      </c>
      <c r="P193" s="143">
        <f>O193*H193</f>
        <v>0</v>
      </c>
      <c r="Q193" s="143">
        <v>3.4680000000000002E-2</v>
      </c>
      <c r="R193" s="143">
        <f>Q193*H193</f>
        <v>1.3872</v>
      </c>
      <c r="S193" s="143">
        <v>0</v>
      </c>
      <c r="T193" s="144">
        <f>S193*H193</f>
        <v>0</v>
      </c>
      <c r="AR193" s="145" t="s">
        <v>202</v>
      </c>
      <c r="AT193" s="145" t="s">
        <v>123</v>
      </c>
      <c r="AU193" s="145" t="s">
        <v>87</v>
      </c>
      <c r="AY193" s="18" t="s">
        <v>120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8" t="s">
        <v>85</v>
      </c>
      <c r="BK193" s="146">
        <f>ROUND(I193*H193,2)</f>
        <v>0</v>
      </c>
      <c r="BL193" s="18" t="s">
        <v>202</v>
      </c>
      <c r="BM193" s="145" t="s">
        <v>210</v>
      </c>
    </row>
    <row r="194" spans="2:65" s="12" customFormat="1" ht="11.25">
      <c r="B194" s="154"/>
      <c r="D194" s="147" t="s">
        <v>204</v>
      </c>
      <c r="E194" s="155" t="s">
        <v>1</v>
      </c>
      <c r="F194" s="156" t="s">
        <v>211</v>
      </c>
      <c r="H194" s="157">
        <v>40</v>
      </c>
      <c r="I194" s="158"/>
      <c r="L194" s="154"/>
      <c r="M194" s="159"/>
      <c r="T194" s="160"/>
      <c r="AT194" s="155" t="s">
        <v>204</v>
      </c>
      <c r="AU194" s="155" t="s">
        <v>87</v>
      </c>
      <c r="AV194" s="12" t="s">
        <v>87</v>
      </c>
      <c r="AW194" s="12" t="s">
        <v>32</v>
      </c>
      <c r="AX194" s="12" t="s">
        <v>85</v>
      </c>
      <c r="AY194" s="155" t="s">
        <v>120</v>
      </c>
    </row>
    <row r="195" spans="2:65" s="1" customFormat="1" ht="24.2" customHeight="1">
      <c r="B195" s="133"/>
      <c r="C195" s="134" t="s">
        <v>139</v>
      </c>
      <c r="D195" s="134" t="s">
        <v>123</v>
      </c>
      <c r="E195" s="135" t="s">
        <v>212</v>
      </c>
      <c r="F195" s="136" t="s">
        <v>213</v>
      </c>
      <c r="G195" s="137" t="s">
        <v>214</v>
      </c>
      <c r="H195" s="138">
        <v>622.40499999999997</v>
      </c>
      <c r="I195" s="139"/>
      <c r="J195" s="140">
        <f>ROUND(I195*H195,2)</f>
        <v>0</v>
      </c>
      <c r="K195" s="136" t="s">
        <v>201</v>
      </c>
      <c r="L195" s="33"/>
      <c r="M195" s="141" t="s">
        <v>1</v>
      </c>
      <c r="N195" s="142" t="s">
        <v>42</v>
      </c>
      <c r="P195" s="143">
        <f>O195*H195</f>
        <v>0</v>
      </c>
      <c r="Q195" s="143">
        <v>1.5E-3</v>
      </c>
      <c r="R195" s="143">
        <f>Q195*H195</f>
        <v>0.93360749999999992</v>
      </c>
      <c r="S195" s="143">
        <v>0</v>
      </c>
      <c r="T195" s="144">
        <f>S195*H195</f>
        <v>0</v>
      </c>
      <c r="AR195" s="145" t="s">
        <v>202</v>
      </c>
      <c r="AT195" s="145" t="s">
        <v>123</v>
      </c>
      <c r="AU195" s="145" t="s">
        <v>87</v>
      </c>
      <c r="AY195" s="18" t="s">
        <v>120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8" t="s">
        <v>85</v>
      </c>
      <c r="BK195" s="146">
        <f>ROUND(I195*H195,2)</f>
        <v>0</v>
      </c>
      <c r="BL195" s="18" t="s">
        <v>202</v>
      </c>
      <c r="BM195" s="145" t="s">
        <v>215</v>
      </c>
    </row>
    <row r="196" spans="2:65" s="12" customFormat="1" ht="11.25">
      <c r="B196" s="154"/>
      <c r="D196" s="147" t="s">
        <v>204</v>
      </c>
      <c r="E196" s="155" t="s">
        <v>1</v>
      </c>
      <c r="F196" s="156" t="s">
        <v>216</v>
      </c>
      <c r="H196" s="157">
        <v>3</v>
      </c>
      <c r="I196" s="158"/>
      <c r="L196" s="154"/>
      <c r="M196" s="159"/>
      <c r="T196" s="160"/>
      <c r="AT196" s="155" t="s">
        <v>204</v>
      </c>
      <c r="AU196" s="155" t="s">
        <v>87</v>
      </c>
      <c r="AV196" s="12" t="s">
        <v>87</v>
      </c>
      <c r="AW196" s="12" t="s">
        <v>32</v>
      </c>
      <c r="AX196" s="12" t="s">
        <v>77</v>
      </c>
      <c r="AY196" s="155" t="s">
        <v>120</v>
      </c>
    </row>
    <row r="197" spans="2:65" s="12" customFormat="1" ht="11.25">
      <c r="B197" s="154"/>
      <c r="D197" s="147" t="s">
        <v>204</v>
      </c>
      <c r="E197" s="155" t="s">
        <v>1</v>
      </c>
      <c r="F197" s="156" t="s">
        <v>216</v>
      </c>
      <c r="H197" s="157">
        <v>3</v>
      </c>
      <c r="I197" s="158"/>
      <c r="L197" s="154"/>
      <c r="M197" s="159"/>
      <c r="T197" s="160"/>
      <c r="AT197" s="155" t="s">
        <v>204</v>
      </c>
      <c r="AU197" s="155" t="s">
        <v>87</v>
      </c>
      <c r="AV197" s="12" t="s">
        <v>87</v>
      </c>
      <c r="AW197" s="12" t="s">
        <v>32</v>
      </c>
      <c r="AX197" s="12" t="s">
        <v>77</v>
      </c>
      <c r="AY197" s="155" t="s">
        <v>120</v>
      </c>
    </row>
    <row r="198" spans="2:65" s="12" customFormat="1" ht="11.25">
      <c r="B198" s="154"/>
      <c r="D198" s="147" t="s">
        <v>204</v>
      </c>
      <c r="E198" s="155" t="s">
        <v>1</v>
      </c>
      <c r="F198" s="156" t="s">
        <v>217</v>
      </c>
      <c r="H198" s="157">
        <v>5</v>
      </c>
      <c r="I198" s="158"/>
      <c r="L198" s="154"/>
      <c r="M198" s="159"/>
      <c r="T198" s="160"/>
      <c r="AT198" s="155" t="s">
        <v>204</v>
      </c>
      <c r="AU198" s="155" t="s">
        <v>87</v>
      </c>
      <c r="AV198" s="12" t="s">
        <v>87</v>
      </c>
      <c r="AW198" s="12" t="s">
        <v>32</v>
      </c>
      <c r="AX198" s="12" t="s">
        <v>77</v>
      </c>
      <c r="AY198" s="155" t="s">
        <v>120</v>
      </c>
    </row>
    <row r="199" spans="2:65" s="12" customFormat="1" ht="11.25">
      <c r="B199" s="154"/>
      <c r="D199" s="147" t="s">
        <v>204</v>
      </c>
      <c r="E199" s="155" t="s">
        <v>1</v>
      </c>
      <c r="F199" s="156" t="s">
        <v>218</v>
      </c>
      <c r="H199" s="157">
        <v>18.8</v>
      </c>
      <c r="I199" s="158"/>
      <c r="L199" s="154"/>
      <c r="M199" s="159"/>
      <c r="T199" s="160"/>
      <c r="AT199" s="155" t="s">
        <v>204</v>
      </c>
      <c r="AU199" s="155" t="s">
        <v>87</v>
      </c>
      <c r="AV199" s="12" t="s">
        <v>87</v>
      </c>
      <c r="AW199" s="12" t="s">
        <v>32</v>
      </c>
      <c r="AX199" s="12" t="s">
        <v>77</v>
      </c>
      <c r="AY199" s="155" t="s">
        <v>120</v>
      </c>
    </row>
    <row r="200" spans="2:65" s="12" customFormat="1" ht="11.25">
      <c r="B200" s="154"/>
      <c r="D200" s="147" t="s">
        <v>204</v>
      </c>
      <c r="E200" s="155" t="s">
        <v>1</v>
      </c>
      <c r="F200" s="156" t="s">
        <v>219</v>
      </c>
      <c r="H200" s="157">
        <v>9.1999999999999993</v>
      </c>
      <c r="I200" s="158"/>
      <c r="L200" s="154"/>
      <c r="M200" s="159"/>
      <c r="T200" s="160"/>
      <c r="AT200" s="155" t="s">
        <v>204</v>
      </c>
      <c r="AU200" s="155" t="s">
        <v>87</v>
      </c>
      <c r="AV200" s="12" t="s">
        <v>87</v>
      </c>
      <c r="AW200" s="12" t="s">
        <v>32</v>
      </c>
      <c r="AX200" s="12" t="s">
        <v>77</v>
      </c>
      <c r="AY200" s="155" t="s">
        <v>120</v>
      </c>
    </row>
    <row r="201" spans="2:65" s="12" customFormat="1" ht="11.25">
      <c r="B201" s="154"/>
      <c r="D201" s="147" t="s">
        <v>204</v>
      </c>
      <c r="E201" s="155" t="s">
        <v>1</v>
      </c>
      <c r="F201" s="156" t="s">
        <v>220</v>
      </c>
      <c r="H201" s="157">
        <v>32.4</v>
      </c>
      <c r="I201" s="158"/>
      <c r="L201" s="154"/>
      <c r="M201" s="159"/>
      <c r="T201" s="160"/>
      <c r="AT201" s="155" t="s">
        <v>204</v>
      </c>
      <c r="AU201" s="155" t="s">
        <v>87</v>
      </c>
      <c r="AV201" s="12" t="s">
        <v>87</v>
      </c>
      <c r="AW201" s="12" t="s">
        <v>32</v>
      </c>
      <c r="AX201" s="12" t="s">
        <v>77</v>
      </c>
      <c r="AY201" s="155" t="s">
        <v>120</v>
      </c>
    </row>
    <row r="202" spans="2:65" s="12" customFormat="1" ht="11.25">
      <c r="B202" s="154"/>
      <c r="D202" s="147" t="s">
        <v>204</v>
      </c>
      <c r="E202" s="155" t="s">
        <v>1</v>
      </c>
      <c r="F202" s="156" t="s">
        <v>221</v>
      </c>
      <c r="H202" s="157">
        <v>10.8</v>
      </c>
      <c r="I202" s="158"/>
      <c r="L202" s="154"/>
      <c r="M202" s="159"/>
      <c r="T202" s="160"/>
      <c r="AT202" s="155" t="s">
        <v>204</v>
      </c>
      <c r="AU202" s="155" t="s">
        <v>87</v>
      </c>
      <c r="AV202" s="12" t="s">
        <v>87</v>
      </c>
      <c r="AW202" s="12" t="s">
        <v>32</v>
      </c>
      <c r="AX202" s="12" t="s">
        <v>77</v>
      </c>
      <c r="AY202" s="155" t="s">
        <v>120</v>
      </c>
    </row>
    <row r="203" spans="2:65" s="12" customFormat="1" ht="11.25">
      <c r="B203" s="154"/>
      <c r="D203" s="147" t="s">
        <v>204</v>
      </c>
      <c r="E203" s="155" t="s">
        <v>1</v>
      </c>
      <c r="F203" s="156" t="s">
        <v>222</v>
      </c>
      <c r="H203" s="157">
        <v>62.4</v>
      </c>
      <c r="I203" s="158"/>
      <c r="L203" s="154"/>
      <c r="M203" s="159"/>
      <c r="T203" s="160"/>
      <c r="AT203" s="155" t="s">
        <v>204</v>
      </c>
      <c r="AU203" s="155" t="s">
        <v>87</v>
      </c>
      <c r="AV203" s="12" t="s">
        <v>87</v>
      </c>
      <c r="AW203" s="12" t="s">
        <v>32</v>
      </c>
      <c r="AX203" s="12" t="s">
        <v>77</v>
      </c>
      <c r="AY203" s="155" t="s">
        <v>120</v>
      </c>
    </row>
    <row r="204" spans="2:65" s="12" customFormat="1" ht="11.25">
      <c r="B204" s="154"/>
      <c r="D204" s="147" t="s">
        <v>204</v>
      </c>
      <c r="E204" s="155" t="s">
        <v>1</v>
      </c>
      <c r="F204" s="156" t="s">
        <v>223</v>
      </c>
      <c r="H204" s="157">
        <v>6.7</v>
      </c>
      <c r="I204" s="158"/>
      <c r="L204" s="154"/>
      <c r="M204" s="159"/>
      <c r="T204" s="160"/>
      <c r="AT204" s="155" t="s">
        <v>204</v>
      </c>
      <c r="AU204" s="155" t="s">
        <v>87</v>
      </c>
      <c r="AV204" s="12" t="s">
        <v>87</v>
      </c>
      <c r="AW204" s="12" t="s">
        <v>32</v>
      </c>
      <c r="AX204" s="12" t="s">
        <v>77</v>
      </c>
      <c r="AY204" s="155" t="s">
        <v>120</v>
      </c>
    </row>
    <row r="205" spans="2:65" s="12" customFormat="1" ht="11.25">
      <c r="B205" s="154"/>
      <c r="D205" s="147" t="s">
        <v>204</v>
      </c>
      <c r="E205" s="155" t="s">
        <v>1</v>
      </c>
      <c r="F205" s="156" t="s">
        <v>224</v>
      </c>
      <c r="H205" s="157">
        <v>6.55</v>
      </c>
      <c r="I205" s="158"/>
      <c r="L205" s="154"/>
      <c r="M205" s="159"/>
      <c r="T205" s="160"/>
      <c r="AT205" s="155" t="s">
        <v>204</v>
      </c>
      <c r="AU205" s="155" t="s">
        <v>87</v>
      </c>
      <c r="AV205" s="12" t="s">
        <v>87</v>
      </c>
      <c r="AW205" s="12" t="s">
        <v>32</v>
      </c>
      <c r="AX205" s="12" t="s">
        <v>77</v>
      </c>
      <c r="AY205" s="155" t="s">
        <v>120</v>
      </c>
    </row>
    <row r="206" spans="2:65" s="12" customFormat="1" ht="11.25">
      <c r="B206" s="154"/>
      <c r="D206" s="147" t="s">
        <v>204</v>
      </c>
      <c r="E206" s="155" t="s">
        <v>1</v>
      </c>
      <c r="F206" s="156" t="s">
        <v>224</v>
      </c>
      <c r="H206" s="157">
        <v>6.55</v>
      </c>
      <c r="I206" s="158"/>
      <c r="L206" s="154"/>
      <c r="M206" s="159"/>
      <c r="T206" s="160"/>
      <c r="AT206" s="155" t="s">
        <v>204</v>
      </c>
      <c r="AU206" s="155" t="s">
        <v>87</v>
      </c>
      <c r="AV206" s="12" t="s">
        <v>87</v>
      </c>
      <c r="AW206" s="12" t="s">
        <v>32</v>
      </c>
      <c r="AX206" s="12" t="s">
        <v>77</v>
      </c>
      <c r="AY206" s="155" t="s">
        <v>120</v>
      </c>
    </row>
    <row r="207" spans="2:65" s="12" customFormat="1" ht="11.25">
      <c r="B207" s="154"/>
      <c r="D207" s="147" t="s">
        <v>204</v>
      </c>
      <c r="E207" s="155" t="s">
        <v>1</v>
      </c>
      <c r="F207" s="156" t="s">
        <v>225</v>
      </c>
      <c r="H207" s="157">
        <v>108</v>
      </c>
      <c r="I207" s="158"/>
      <c r="L207" s="154"/>
      <c r="M207" s="159"/>
      <c r="T207" s="160"/>
      <c r="AT207" s="155" t="s">
        <v>204</v>
      </c>
      <c r="AU207" s="155" t="s">
        <v>87</v>
      </c>
      <c r="AV207" s="12" t="s">
        <v>87</v>
      </c>
      <c r="AW207" s="12" t="s">
        <v>32</v>
      </c>
      <c r="AX207" s="12" t="s">
        <v>77</v>
      </c>
      <c r="AY207" s="155" t="s">
        <v>120</v>
      </c>
    </row>
    <row r="208" spans="2:65" s="12" customFormat="1" ht="11.25">
      <c r="B208" s="154"/>
      <c r="D208" s="147" t="s">
        <v>204</v>
      </c>
      <c r="E208" s="155" t="s">
        <v>1</v>
      </c>
      <c r="F208" s="156" t="s">
        <v>226</v>
      </c>
      <c r="H208" s="157">
        <v>8.4</v>
      </c>
      <c r="I208" s="158"/>
      <c r="L208" s="154"/>
      <c r="M208" s="159"/>
      <c r="T208" s="160"/>
      <c r="AT208" s="155" t="s">
        <v>204</v>
      </c>
      <c r="AU208" s="155" t="s">
        <v>87</v>
      </c>
      <c r="AV208" s="12" t="s">
        <v>87</v>
      </c>
      <c r="AW208" s="12" t="s">
        <v>32</v>
      </c>
      <c r="AX208" s="12" t="s">
        <v>77</v>
      </c>
      <c r="AY208" s="155" t="s">
        <v>120</v>
      </c>
    </row>
    <row r="209" spans="2:51" s="12" customFormat="1" ht="11.25">
      <c r="B209" s="154"/>
      <c r="D209" s="147" t="s">
        <v>204</v>
      </c>
      <c r="E209" s="155" t="s">
        <v>1</v>
      </c>
      <c r="F209" s="156" t="s">
        <v>227</v>
      </c>
      <c r="H209" s="157">
        <v>9.15</v>
      </c>
      <c r="I209" s="158"/>
      <c r="L209" s="154"/>
      <c r="M209" s="159"/>
      <c r="T209" s="160"/>
      <c r="AT209" s="155" t="s">
        <v>204</v>
      </c>
      <c r="AU209" s="155" t="s">
        <v>87</v>
      </c>
      <c r="AV209" s="12" t="s">
        <v>87</v>
      </c>
      <c r="AW209" s="12" t="s">
        <v>32</v>
      </c>
      <c r="AX209" s="12" t="s">
        <v>77</v>
      </c>
      <c r="AY209" s="155" t="s">
        <v>120</v>
      </c>
    </row>
    <row r="210" spans="2:51" s="12" customFormat="1" ht="11.25">
      <c r="B210" s="154"/>
      <c r="D210" s="147" t="s">
        <v>204</v>
      </c>
      <c r="E210" s="155" t="s">
        <v>1</v>
      </c>
      <c r="F210" s="156" t="s">
        <v>228</v>
      </c>
      <c r="H210" s="157">
        <v>6.15</v>
      </c>
      <c r="I210" s="158"/>
      <c r="L210" s="154"/>
      <c r="M210" s="159"/>
      <c r="T210" s="160"/>
      <c r="AT210" s="155" t="s">
        <v>204</v>
      </c>
      <c r="AU210" s="155" t="s">
        <v>87</v>
      </c>
      <c r="AV210" s="12" t="s">
        <v>87</v>
      </c>
      <c r="AW210" s="12" t="s">
        <v>32</v>
      </c>
      <c r="AX210" s="12" t="s">
        <v>77</v>
      </c>
      <c r="AY210" s="155" t="s">
        <v>120</v>
      </c>
    </row>
    <row r="211" spans="2:51" s="12" customFormat="1" ht="11.25">
      <c r="B211" s="154"/>
      <c r="D211" s="147" t="s">
        <v>204</v>
      </c>
      <c r="E211" s="155" t="s">
        <v>1</v>
      </c>
      <c r="F211" s="156" t="s">
        <v>229</v>
      </c>
      <c r="H211" s="157">
        <v>21.6</v>
      </c>
      <c r="I211" s="158"/>
      <c r="L211" s="154"/>
      <c r="M211" s="159"/>
      <c r="T211" s="160"/>
      <c r="AT211" s="155" t="s">
        <v>204</v>
      </c>
      <c r="AU211" s="155" t="s">
        <v>87</v>
      </c>
      <c r="AV211" s="12" t="s">
        <v>87</v>
      </c>
      <c r="AW211" s="12" t="s">
        <v>32</v>
      </c>
      <c r="AX211" s="12" t="s">
        <v>77</v>
      </c>
      <c r="AY211" s="155" t="s">
        <v>120</v>
      </c>
    </row>
    <row r="212" spans="2:51" s="12" customFormat="1" ht="11.25">
      <c r="B212" s="154"/>
      <c r="D212" s="147" t="s">
        <v>204</v>
      </c>
      <c r="E212" s="155" t="s">
        <v>1</v>
      </c>
      <c r="F212" s="156" t="s">
        <v>230</v>
      </c>
      <c r="H212" s="157">
        <v>11.7</v>
      </c>
      <c r="I212" s="158"/>
      <c r="L212" s="154"/>
      <c r="M212" s="159"/>
      <c r="T212" s="160"/>
      <c r="AT212" s="155" t="s">
        <v>204</v>
      </c>
      <c r="AU212" s="155" t="s">
        <v>87</v>
      </c>
      <c r="AV212" s="12" t="s">
        <v>87</v>
      </c>
      <c r="AW212" s="12" t="s">
        <v>32</v>
      </c>
      <c r="AX212" s="12" t="s">
        <v>77</v>
      </c>
      <c r="AY212" s="155" t="s">
        <v>120</v>
      </c>
    </row>
    <row r="213" spans="2:51" s="12" customFormat="1" ht="11.25">
      <c r="B213" s="154"/>
      <c r="D213" s="147" t="s">
        <v>204</v>
      </c>
      <c r="E213" s="155" t="s">
        <v>1</v>
      </c>
      <c r="F213" s="156" t="s">
        <v>231</v>
      </c>
      <c r="H213" s="157">
        <v>70.5</v>
      </c>
      <c r="I213" s="158"/>
      <c r="L213" s="154"/>
      <c r="M213" s="159"/>
      <c r="T213" s="160"/>
      <c r="AT213" s="155" t="s">
        <v>204</v>
      </c>
      <c r="AU213" s="155" t="s">
        <v>87</v>
      </c>
      <c r="AV213" s="12" t="s">
        <v>87</v>
      </c>
      <c r="AW213" s="12" t="s">
        <v>32</v>
      </c>
      <c r="AX213" s="12" t="s">
        <v>77</v>
      </c>
      <c r="AY213" s="155" t="s">
        <v>120</v>
      </c>
    </row>
    <row r="214" spans="2:51" s="12" customFormat="1" ht="11.25">
      <c r="B214" s="154"/>
      <c r="D214" s="147" t="s">
        <v>204</v>
      </c>
      <c r="E214" s="155" t="s">
        <v>1</v>
      </c>
      <c r="F214" s="156" t="s">
        <v>232</v>
      </c>
      <c r="H214" s="157">
        <v>8.25</v>
      </c>
      <c r="I214" s="158"/>
      <c r="L214" s="154"/>
      <c r="M214" s="159"/>
      <c r="T214" s="160"/>
      <c r="AT214" s="155" t="s">
        <v>204</v>
      </c>
      <c r="AU214" s="155" t="s">
        <v>87</v>
      </c>
      <c r="AV214" s="12" t="s">
        <v>87</v>
      </c>
      <c r="AW214" s="12" t="s">
        <v>32</v>
      </c>
      <c r="AX214" s="12" t="s">
        <v>77</v>
      </c>
      <c r="AY214" s="155" t="s">
        <v>120</v>
      </c>
    </row>
    <row r="215" spans="2:51" s="12" customFormat="1" ht="11.25">
      <c r="B215" s="154"/>
      <c r="D215" s="147" t="s">
        <v>204</v>
      </c>
      <c r="E215" s="155" t="s">
        <v>1</v>
      </c>
      <c r="F215" s="156" t="s">
        <v>232</v>
      </c>
      <c r="H215" s="157">
        <v>8.25</v>
      </c>
      <c r="I215" s="158"/>
      <c r="L215" s="154"/>
      <c r="M215" s="159"/>
      <c r="T215" s="160"/>
      <c r="AT215" s="155" t="s">
        <v>204</v>
      </c>
      <c r="AU215" s="155" t="s">
        <v>87</v>
      </c>
      <c r="AV215" s="12" t="s">
        <v>87</v>
      </c>
      <c r="AW215" s="12" t="s">
        <v>32</v>
      </c>
      <c r="AX215" s="12" t="s">
        <v>77</v>
      </c>
      <c r="AY215" s="155" t="s">
        <v>120</v>
      </c>
    </row>
    <row r="216" spans="2:51" s="12" customFormat="1" ht="11.25">
      <c r="B216" s="154"/>
      <c r="D216" s="147" t="s">
        <v>204</v>
      </c>
      <c r="E216" s="155" t="s">
        <v>1</v>
      </c>
      <c r="F216" s="156" t="s">
        <v>233</v>
      </c>
      <c r="H216" s="157">
        <v>7.5359999999999996</v>
      </c>
      <c r="I216" s="158"/>
      <c r="L216" s="154"/>
      <c r="M216" s="159"/>
      <c r="T216" s="160"/>
      <c r="AT216" s="155" t="s">
        <v>204</v>
      </c>
      <c r="AU216" s="155" t="s">
        <v>87</v>
      </c>
      <c r="AV216" s="12" t="s">
        <v>87</v>
      </c>
      <c r="AW216" s="12" t="s">
        <v>32</v>
      </c>
      <c r="AX216" s="12" t="s">
        <v>77</v>
      </c>
      <c r="AY216" s="155" t="s">
        <v>120</v>
      </c>
    </row>
    <row r="217" spans="2:51" s="12" customFormat="1" ht="11.25">
      <c r="B217" s="154"/>
      <c r="D217" s="147" t="s">
        <v>204</v>
      </c>
      <c r="E217" s="155" t="s">
        <v>1</v>
      </c>
      <c r="F217" s="156" t="s">
        <v>234</v>
      </c>
      <c r="H217" s="157">
        <v>7.05</v>
      </c>
      <c r="I217" s="158"/>
      <c r="L217" s="154"/>
      <c r="M217" s="159"/>
      <c r="T217" s="160"/>
      <c r="AT217" s="155" t="s">
        <v>204</v>
      </c>
      <c r="AU217" s="155" t="s">
        <v>87</v>
      </c>
      <c r="AV217" s="12" t="s">
        <v>87</v>
      </c>
      <c r="AW217" s="12" t="s">
        <v>32</v>
      </c>
      <c r="AX217" s="12" t="s">
        <v>77</v>
      </c>
      <c r="AY217" s="155" t="s">
        <v>120</v>
      </c>
    </row>
    <row r="218" spans="2:51" s="12" customFormat="1" ht="11.25">
      <c r="B218" s="154"/>
      <c r="D218" s="147" t="s">
        <v>204</v>
      </c>
      <c r="E218" s="155" t="s">
        <v>1</v>
      </c>
      <c r="F218" s="156" t="s">
        <v>235</v>
      </c>
      <c r="H218" s="157">
        <v>6.45</v>
      </c>
      <c r="I218" s="158"/>
      <c r="L218" s="154"/>
      <c r="M218" s="159"/>
      <c r="T218" s="160"/>
      <c r="AT218" s="155" t="s">
        <v>204</v>
      </c>
      <c r="AU218" s="155" t="s">
        <v>87</v>
      </c>
      <c r="AV218" s="12" t="s">
        <v>87</v>
      </c>
      <c r="AW218" s="12" t="s">
        <v>32</v>
      </c>
      <c r="AX218" s="12" t="s">
        <v>77</v>
      </c>
      <c r="AY218" s="155" t="s">
        <v>120</v>
      </c>
    </row>
    <row r="219" spans="2:51" s="12" customFormat="1" ht="11.25">
      <c r="B219" s="154"/>
      <c r="D219" s="147" t="s">
        <v>204</v>
      </c>
      <c r="E219" s="155" t="s">
        <v>1</v>
      </c>
      <c r="F219" s="156" t="s">
        <v>236</v>
      </c>
      <c r="H219" s="157">
        <v>7.1</v>
      </c>
      <c r="I219" s="158"/>
      <c r="L219" s="154"/>
      <c r="M219" s="159"/>
      <c r="T219" s="160"/>
      <c r="AT219" s="155" t="s">
        <v>204</v>
      </c>
      <c r="AU219" s="155" t="s">
        <v>87</v>
      </c>
      <c r="AV219" s="12" t="s">
        <v>87</v>
      </c>
      <c r="AW219" s="12" t="s">
        <v>32</v>
      </c>
      <c r="AX219" s="12" t="s">
        <v>77</v>
      </c>
      <c r="AY219" s="155" t="s">
        <v>120</v>
      </c>
    </row>
    <row r="220" spans="2:51" s="13" customFormat="1" ht="11.25">
      <c r="B220" s="161"/>
      <c r="D220" s="147" t="s">
        <v>204</v>
      </c>
      <c r="E220" s="162" t="s">
        <v>1</v>
      </c>
      <c r="F220" s="163" t="s">
        <v>237</v>
      </c>
      <c r="H220" s="164">
        <v>444.536</v>
      </c>
      <c r="I220" s="165"/>
      <c r="L220" s="161"/>
      <c r="M220" s="166"/>
      <c r="T220" s="167"/>
      <c r="AT220" s="162" t="s">
        <v>204</v>
      </c>
      <c r="AU220" s="162" t="s">
        <v>87</v>
      </c>
      <c r="AV220" s="13" t="s">
        <v>139</v>
      </c>
      <c r="AW220" s="13" t="s">
        <v>32</v>
      </c>
      <c r="AX220" s="13" t="s">
        <v>77</v>
      </c>
      <c r="AY220" s="162" t="s">
        <v>120</v>
      </c>
    </row>
    <row r="221" spans="2:51" s="12" customFormat="1" ht="11.25">
      <c r="B221" s="154"/>
      <c r="D221" s="147" t="s">
        <v>204</v>
      </c>
      <c r="E221" s="155" t="s">
        <v>1</v>
      </c>
      <c r="F221" s="156" t="s">
        <v>238</v>
      </c>
      <c r="H221" s="157">
        <v>444.536</v>
      </c>
      <c r="I221" s="158"/>
      <c r="L221" s="154"/>
      <c r="M221" s="159"/>
      <c r="T221" s="160"/>
      <c r="AT221" s="155" t="s">
        <v>204</v>
      </c>
      <c r="AU221" s="155" t="s">
        <v>87</v>
      </c>
      <c r="AV221" s="12" t="s">
        <v>87</v>
      </c>
      <c r="AW221" s="12" t="s">
        <v>32</v>
      </c>
      <c r="AX221" s="12" t="s">
        <v>77</v>
      </c>
      <c r="AY221" s="155" t="s">
        <v>120</v>
      </c>
    </row>
    <row r="222" spans="2:51" s="13" customFormat="1" ht="11.25">
      <c r="B222" s="161"/>
      <c r="D222" s="147" t="s">
        <v>204</v>
      </c>
      <c r="E222" s="162" t="s">
        <v>1</v>
      </c>
      <c r="F222" s="163" t="s">
        <v>239</v>
      </c>
      <c r="H222" s="164">
        <v>444.536</v>
      </c>
      <c r="I222" s="165"/>
      <c r="L222" s="161"/>
      <c r="M222" s="166"/>
      <c r="T222" s="167"/>
      <c r="AT222" s="162" t="s">
        <v>204</v>
      </c>
      <c r="AU222" s="162" t="s">
        <v>87</v>
      </c>
      <c r="AV222" s="13" t="s">
        <v>139</v>
      </c>
      <c r="AW222" s="13" t="s">
        <v>32</v>
      </c>
      <c r="AX222" s="13" t="s">
        <v>77</v>
      </c>
      <c r="AY222" s="162" t="s">
        <v>120</v>
      </c>
    </row>
    <row r="223" spans="2:51" s="12" customFormat="1" ht="11.25">
      <c r="B223" s="154"/>
      <c r="D223" s="147" t="s">
        <v>204</v>
      </c>
      <c r="E223" s="155" t="s">
        <v>1</v>
      </c>
      <c r="F223" s="156" t="s">
        <v>240</v>
      </c>
      <c r="H223" s="157">
        <v>-266.66699999999997</v>
      </c>
      <c r="I223" s="158"/>
      <c r="L223" s="154"/>
      <c r="M223" s="159"/>
      <c r="T223" s="160"/>
      <c r="AT223" s="155" t="s">
        <v>204</v>
      </c>
      <c r="AU223" s="155" t="s">
        <v>87</v>
      </c>
      <c r="AV223" s="12" t="s">
        <v>87</v>
      </c>
      <c r="AW223" s="12" t="s">
        <v>32</v>
      </c>
      <c r="AX223" s="12" t="s">
        <v>77</v>
      </c>
      <c r="AY223" s="155" t="s">
        <v>120</v>
      </c>
    </row>
    <row r="224" spans="2:51" s="13" customFormat="1" ht="11.25">
      <c r="B224" s="161"/>
      <c r="D224" s="147" t="s">
        <v>204</v>
      </c>
      <c r="E224" s="162" t="s">
        <v>1</v>
      </c>
      <c r="F224" s="163" t="s">
        <v>241</v>
      </c>
      <c r="H224" s="164">
        <v>-266.66699999999997</v>
      </c>
      <c r="I224" s="165"/>
      <c r="L224" s="161"/>
      <c r="M224" s="166"/>
      <c r="T224" s="167"/>
      <c r="AT224" s="162" t="s">
        <v>204</v>
      </c>
      <c r="AU224" s="162" t="s">
        <v>87</v>
      </c>
      <c r="AV224" s="13" t="s">
        <v>139</v>
      </c>
      <c r="AW224" s="13" t="s">
        <v>32</v>
      </c>
      <c r="AX224" s="13" t="s">
        <v>77</v>
      </c>
      <c r="AY224" s="162" t="s">
        <v>120</v>
      </c>
    </row>
    <row r="225" spans="2:65" s="14" customFormat="1" ht="11.25">
      <c r="B225" s="168"/>
      <c r="D225" s="147" t="s">
        <v>204</v>
      </c>
      <c r="E225" s="169" t="s">
        <v>1</v>
      </c>
      <c r="F225" s="170" t="s">
        <v>242</v>
      </c>
      <c r="H225" s="171">
        <v>622.40499999999997</v>
      </c>
      <c r="I225" s="172"/>
      <c r="L225" s="168"/>
      <c r="M225" s="173"/>
      <c r="T225" s="174"/>
      <c r="AT225" s="169" t="s">
        <v>204</v>
      </c>
      <c r="AU225" s="169" t="s">
        <v>87</v>
      </c>
      <c r="AV225" s="14" t="s">
        <v>202</v>
      </c>
      <c r="AW225" s="14" t="s">
        <v>32</v>
      </c>
      <c r="AX225" s="14" t="s">
        <v>85</v>
      </c>
      <c r="AY225" s="169" t="s">
        <v>120</v>
      </c>
    </row>
    <row r="226" spans="2:65" s="1" customFormat="1" ht="24.2" customHeight="1">
      <c r="B226" s="133"/>
      <c r="C226" s="134" t="s">
        <v>202</v>
      </c>
      <c r="D226" s="134" t="s">
        <v>123</v>
      </c>
      <c r="E226" s="135" t="s">
        <v>243</v>
      </c>
      <c r="F226" s="136" t="s">
        <v>244</v>
      </c>
      <c r="G226" s="137" t="s">
        <v>245</v>
      </c>
      <c r="H226" s="138">
        <v>3</v>
      </c>
      <c r="I226" s="139"/>
      <c r="J226" s="140">
        <f>ROUND(I226*H226,2)</f>
        <v>0</v>
      </c>
      <c r="K226" s="136" t="s">
        <v>1</v>
      </c>
      <c r="L226" s="33"/>
      <c r="M226" s="141" t="s">
        <v>1</v>
      </c>
      <c r="N226" s="142" t="s">
        <v>42</v>
      </c>
      <c r="P226" s="143">
        <f>O226*H226</f>
        <v>0</v>
      </c>
      <c r="Q226" s="143">
        <v>0</v>
      </c>
      <c r="R226" s="143">
        <f>Q226*H226</f>
        <v>0</v>
      </c>
      <c r="S226" s="143">
        <v>0</v>
      </c>
      <c r="T226" s="144">
        <f>S226*H226</f>
        <v>0</v>
      </c>
      <c r="AR226" s="145" t="s">
        <v>202</v>
      </c>
      <c r="AT226" s="145" t="s">
        <v>123</v>
      </c>
      <c r="AU226" s="145" t="s">
        <v>87</v>
      </c>
      <c r="AY226" s="18" t="s">
        <v>120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8" t="s">
        <v>85</v>
      </c>
      <c r="BK226" s="146">
        <f>ROUND(I226*H226,2)</f>
        <v>0</v>
      </c>
      <c r="BL226" s="18" t="s">
        <v>202</v>
      </c>
      <c r="BM226" s="145" t="s">
        <v>246</v>
      </c>
    </row>
    <row r="227" spans="2:65" s="1" customFormat="1" ht="16.5" customHeight="1">
      <c r="B227" s="133"/>
      <c r="C227" s="134" t="s">
        <v>119</v>
      </c>
      <c r="D227" s="134" t="s">
        <v>123</v>
      </c>
      <c r="E227" s="135" t="s">
        <v>247</v>
      </c>
      <c r="F227" s="136" t="s">
        <v>248</v>
      </c>
      <c r="G227" s="137" t="s">
        <v>200</v>
      </c>
      <c r="H227" s="138">
        <v>250</v>
      </c>
      <c r="I227" s="139"/>
      <c r="J227" s="140">
        <f>ROUND(I227*H227,2)</f>
        <v>0</v>
      </c>
      <c r="K227" s="136" t="s">
        <v>201</v>
      </c>
      <c r="L227" s="33"/>
      <c r="M227" s="141" t="s">
        <v>1</v>
      </c>
      <c r="N227" s="142" t="s">
        <v>42</v>
      </c>
      <c r="P227" s="143">
        <f>O227*H227</f>
        <v>0</v>
      </c>
      <c r="Q227" s="143">
        <v>5.5000000000000003E-4</v>
      </c>
      <c r="R227" s="143">
        <f>Q227*H227</f>
        <v>0.13750000000000001</v>
      </c>
      <c r="S227" s="143">
        <v>5.9999999999999995E-4</v>
      </c>
      <c r="T227" s="144">
        <f>S227*H227</f>
        <v>0.15</v>
      </c>
      <c r="AR227" s="145" t="s">
        <v>202</v>
      </c>
      <c r="AT227" s="145" t="s">
        <v>123</v>
      </c>
      <c r="AU227" s="145" t="s">
        <v>87</v>
      </c>
      <c r="AY227" s="18" t="s">
        <v>120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8" t="s">
        <v>85</v>
      </c>
      <c r="BK227" s="146">
        <f>ROUND(I227*H227,2)</f>
        <v>0</v>
      </c>
      <c r="BL227" s="18" t="s">
        <v>202</v>
      </c>
      <c r="BM227" s="145" t="s">
        <v>249</v>
      </c>
    </row>
    <row r="228" spans="2:65" s="12" customFormat="1" ht="11.25">
      <c r="B228" s="154"/>
      <c r="D228" s="147" t="s">
        <v>204</v>
      </c>
      <c r="E228" s="155" t="s">
        <v>1</v>
      </c>
      <c r="F228" s="156" t="s">
        <v>250</v>
      </c>
      <c r="H228" s="157">
        <v>250</v>
      </c>
      <c r="I228" s="158"/>
      <c r="L228" s="154"/>
      <c r="M228" s="159"/>
      <c r="T228" s="160"/>
      <c r="AT228" s="155" t="s">
        <v>204</v>
      </c>
      <c r="AU228" s="155" t="s">
        <v>87</v>
      </c>
      <c r="AV228" s="12" t="s">
        <v>87</v>
      </c>
      <c r="AW228" s="12" t="s">
        <v>32</v>
      </c>
      <c r="AX228" s="12" t="s">
        <v>85</v>
      </c>
      <c r="AY228" s="155" t="s">
        <v>120</v>
      </c>
    </row>
    <row r="229" spans="2:65" s="11" customFormat="1" ht="22.9" customHeight="1">
      <c r="B229" s="121"/>
      <c r="D229" s="122" t="s">
        <v>76</v>
      </c>
      <c r="E229" s="131" t="s">
        <v>251</v>
      </c>
      <c r="F229" s="131" t="s">
        <v>252</v>
      </c>
      <c r="I229" s="124"/>
      <c r="J229" s="132">
        <f>BK229</f>
        <v>0</v>
      </c>
      <c r="L229" s="121"/>
      <c r="M229" s="126"/>
      <c r="P229" s="127">
        <f>SUM(P230:P237)</f>
        <v>0</v>
      </c>
      <c r="R229" s="127">
        <f>SUM(R230:R237)</f>
        <v>1.9200000000000002E-2</v>
      </c>
      <c r="T229" s="128">
        <f>SUM(T230:T237)</f>
        <v>0</v>
      </c>
      <c r="AR229" s="122" t="s">
        <v>85</v>
      </c>
      <c r="AT229" s="129" t="s">
        <v>76</v>
      </c>
      <c r="AU229" s="129" t="s">
        <v>85</v>
      </c>
      <c r="AY229" s="122" t="s">
        <v>120</v>
      </c>
      <c r="BK229" s="130">
        <f>SUM(BK230:BK237)</f>
        <v>0</v>
      </c>
    </row>
    <row r="230" spans="2:65" s="1" customFormat="1" ht="24.2" customHeight="1">
      <c r="B230" s="133"/>
      <c r="C230" s="134" t="s">
        <v>206</v>
      </c>
      <c r="D230" s="134" t="s">
        <v>123</v>
      </c>
      <c r="E230" s="135" t="s">
        <v>253</v>
      </c>
      <c r="F230" s="136" t="s">
        <v>254</v>
      </c>
      <c r="G230" s="137" t="s">
        <v>200</v>
      </c>
      <c r="H230" s="138">
        <v>480</v>
      </c>
      <c r="I230" s="139"/>
      <c r="J230" s="140">
        <f>ROUND(I230*H230,2)</f>
        <v>0</v>
      </c>
      <c r="K230" s="136" t="s">
        <v>201</v>
      </c>
      <c r="L230" s="33"/>
      <c r="M230" s="141" t="s">
        <v>1</v>
      </c>
      <c r="N230" s="142" t="s">
        <v>42</v>
      </c>
      <c r="P230" s="143">
        <f>O230*H230</f>
        <v>0</v>
      </c>
      <c r="Q230" s="143">
        <v>4.0000000000000003E-5</v>
      </c>
      <c r="R230" s="143">
        <f>Q230*H230</f>
        <v>1.9200000000000002E-2</v>
      </c>
      <c r="S230" s="143">
        <v>0</v>
      </c>
      <c r="T230" s="144">
        <f>S230*H230</f>
        <v>0</v>
      </c>
      <c r="AR230" s="145" t="s">
        <v>202</v>
      </c>
      <c r="AT230" s="145" t="s">
        <v>123</v>
      </c>
      <c r="AU230" s="145" t="s">
        <v>87</v>
      </c>
      <c r="AY230" s="18" t="s">
        <v>120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8" t="s">
        <v>85</v>
      </c>
      <c r="BK230" s="146">
        <f>ROUND(I230*H230,2)</f>
        <v>0</v>
      </c>
      <c r="BL230" s="18" t="s">
        <v>202</v>
      </c>
      <c r="BM230" s="145" t="s">
        <v>255</v>
      </c>
    </row>
    <row r="231" spans="2:65" s="1" customFormat="1" ht="66.75" customHeight="1">
      <c r="B231" s="133"/>
      <c r="C231" s="134" t="s">
        <v>256</v>
      </c>
      <c r="D231" s="134" t="s">
        <v>123</v>
      </c>
      <c r="E231" s="135" t="s">
        <v>257</v>
      </c>
      <c r="F231" s="136" t="s">
        <v>258</v>
      </c>
      <c r="G231" s="137" t="s">
        <v>245</v>
      </c>
      <c r="H231" s="138">
        <v>1</v>
      </c>
      <c r="I231" s="139"/>
      <c r="J231" s="140">
        <f>ROUND(I231*H231,2)</f>
        <v>0</v>
      </c>
      <c r="K231" s="136" t="s">
        <v>1</v>
      </c>
      <c r="L231" s="33"/>
      <c r="M231" s="141" t="s">
        <v>1</v>
      </c>
      <c r="N231" s="142" t="s">
        <v>42</v>
      </c>
      <c r="P231" s="143">
        <f>O231*H231</f>
        <v>0</v>
      </c>
      <c r="Q231" s="143">
        <v>0</v>
      </c>
      <c r="R231" s="143">
        <f>Q231*H231</f>
        <v>0</v>
      </c>
      <c r="S231" s="143">
        <v>0</v>
      </c>
      <c r="T231" s="144">
        <f>S231*H231</f>
        <v>0</v>
      </c>
      <c r="AR231" s="145" t="s">
        <v>202</v>
      </c>
      <c r="AT231" s="145" t="s">
        <v>123</v>
      </c>
      <c r="AU231" s="145" t="s">
        <v>87</v>
      </c>
      <c r="AY231" s="18" t="s">
        <v>120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8" t="s">
        <v>85</v>
      </c>
      <c r="BK231" s="146">
        <f>ROUND(I231*H231,2)</f>
        <v>0</v>
      </c>
      <c r="BL231" s="18" t="s">
        <v>202</v>
      </c>
      <c r="BM231" s="145" t="s">
        <v>259</v>
      </c>
    </row>
    <row r="232" spans="2:65" s="1" customFormat="1" ht="19.5">
      <c r="B232" s="33"/>
      <c r="D232" s="147" t="s">
        <v>129</v>
      </c>
      <c r="F232" s="148" t="s">
        <v>260</v>
      </c>
      <c r="I232" s="149"/>
      <c r="L232" s="33"/>
      <c r="M232" s="150"/>
      <c r="T232" s="57"/>
      <c r="AT232" s="18" t="s">
        <v>129</v>
      </c>
      <c r="AU232" s="18" t="s">
        <v>87</v>
      </c>
    </row>
    <row r="233" spans="2:65" s="12" customFormat="1" ht="11.25">
      <c r="B233" s="154"/>
      <c r="D233" s="147" t="s">
        <v>204</v>
      </c>
      <c r="E233" s="155" t="s">
        <v>1</v>
      </c>
      <c r="F233" s="156" t="s">
        <v>261</v>
      </c>
      <c r="H233" s="157">
        <v>1</v>
      </c>
      <c r="I233" s="158"/>
      <c r="L233" s="154"/>
      <c r="M233" s="159"/>
      <c r="T233" s="160"/>
      <c r="AT233" s="155" t="s">
        <v>204</v>
      </c>
      <c r="AU233" s="155" t="s">
        <v>87</v>
      </c>
      <c r="AV233" s="12" t="s">
        <v>87</v>
      </c>
      <c r="AW233" s="12" t="s">
        <v>32</v>
      </c>
      <c r="AX233" s="12" t="s">
        <v>85</v>
      </c>
      <c r="AY233" s="155" t="s">
        <v>120</v>
      </c>
    </row>
    <row r="234" spans="2:65" s="1" customFormat="1" ht="66.75" customHeight="1">
      <c r="B234" s="133"/>
      <c r="C234" s="134" t="s">
        <v>262</v>
      </c>
      <c r="D234" s="134" t="s">
        <v>123</v>
      </c>
      <c r="E234" s="135" t="s">
        <v>263</v>
      </c>
      <c r="F234" s="136" t="s">
        <v>264</v>
      </c>
      <c r="G234" s="137" t="s">
        <v>245</v>
      </c>
      <c r="H234" s="138">
        <v>5</v>
      </c>
      <c r="I234" s="139"/>
      <c r="J234" s="140">
        <f>ROUND(I234*H234,2)</f>
        <v>0</v>
      </c>
      <c r="K234" s="136" t="s">
        <v>1</v>
      </c>
      <c r="L234" s="33"/>
      <c r="M234" s="141" t="s">
        <v>1</v>
      </c>
      <c r="N234" s="142" t="s">
        <v>42</v>
      </c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AR234" s="145" t="s">
        <v>202</v>
      </c>
      <c r="AT234" s="145" t="s">
        <v>123</v>
      </c>
      <c r="AU234" s="145" t="s">
        <v>87</v>
      </c>
      <c r="AY234" s="18" t="s">
        <v>120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8" t="s">
        <v>85</v>
      </c>
      <c r="BK234" s="146">
        <f>ROUND(I234*H234,2)</f>
        <v>0</v>
      </c>
      <c r="BL234" s="18" t="s">
        <v>202</v>
      </c>
      <c r="BM234" s="145" t="s">
        <v>265</v>
      </c>
    </row>
    <row r="235" spans="2:65" s="1" customFormat="1" ht="19.5">
      <c r="B235" s="33"/>
      <c r="D235" s="147" t="s">
        <v>129</v>
      </c>
      <c r="F235" s="148" t="s">
        <v>260</v>
      </c>
      <c r="I235" s="149"/>
      <c r="L235" s="33"/>
      <c r="M235" s="150"/>
      <c r="T235" s="57"/>
      <c r="AT235" s="18" t="s">
        <v>129</v>
      </c>
      <c r="AU235" s="18" t="s">
        <v>87</v>
      </c>
    </row>
    <row r="236" spans="2:65" s="12" customFormat="1" ht="11.25">
      <c r="B236" s="154"/>
      <c r="D236" s="147" t="s">
        <v>204</v>
      </c>
      <c r="E236" s="155" t="s">
        <v>1</v>
      </c>
      <c r="F236" s="156" t="s">
        <v>266</v>
      </c>
      <c r="H236" s="157">
        <v>5</v>
      </c>
      <c r="I236" s="158"/>
      <c r="L236" s="154"/>
      <c r="M236" s="159"/>
      <c r="T236" s="160"/>
      <c r="AT236" s="155" t="s">
        <v>204</v>
      </c>
      <c r="AU236" s="155" t="s">
        <v>87</v>
      </c>
      <c r="AV236" s="12" t="s">
        <v>87</v>
      </c>
      <c r="AW236" s="12" t="s">
        <v>32</v>
      </c>
      <c r="AX236" s="12" t="s">
        <v>85</v>
      </c>
      <c r="AY236" s="155" t="s">
        <v>120</v>
      </c>
    </row>
    <row r="237" spans="2:65" s="1" customFormat="1" ht="16.5" customHeight="1">
      <c r="B237" s="133"/>
      <c r="C237" s="134" t="s">
        <v>251</v>
      </c>
      <c r="D237" s="134" t="s">
        <v>123</v>
      </c>
      <c r="E237" s="135" t="s">
        <v>267</v>
      </c>
      <c r="F237" s="136" t="s">
        <v>268</v>
      </c>
      <c r="G237" s="137" t="s">
        <v>125</v>
      </c>
      <c r="H237" s="138">
        <v>1</v>
      </c>
      <c r="I237" s="139"/>
      <c r="J237" s="140">
        <f>ROUND(I237*H237,2)</f>
        <v>0</v>
      </c>
      <c r="K237" s="136" t="s">
        <v>1</v>
      </c>
      <c r="L237" s="33"/>
      <c r="M237" s="141" t="s">
        <v>1</v>
      </c>
      <c r="N237" s="142" t="s">
        <v>42</v>
      </c>
      <c r="P237" s="143">
        <f>O237*H237</f>
        <v>0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AR237" s="145" t="s">
        <v>202</v>
      </c>
      <c r="AT237" s="145" t="s">
        <v>123</v>
      </c>
      <c r="AU237" s="145" t="s">
        <v>87</v>
      </c>
      <c r="AY237" s="18" t="s">
        <v>120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8" t="s">
        <v>85</v>
      </c>
      <c r="BK237" s="146">
        <f>ROUND(I237*H237,2)</f>
        <v>0</v>
      </c>
      <c r="BL237" s="18" t="s">
        <v>202</v>
      </c>
      <c r="BM237" s="145" t="s">
        <v>269</v>
      </c>
    </row>
    <row r="238" spans="2:65" s="11" customFormat="1" ht="22.9" customHeight="1">
      <c r="B238" s="121"/>
      <c r="D238" s="122" t="s">
        <v>76</v>
      </c>
      <c r="E238" s="131" t="s">
        <v>270</v>
      </c>
      <c r="F238" s="131" t="s">
        <v>271</v>
      </c>
      <c r="I238" s="124"/>
      <c r="J238" s="132">
        <f>BK238</f>
        <v>0</v>
      </c>
      <c r="L238" s="121"/>
      <c r="M238" s="126"/>
      <c r="P238" s="127">
        <f>SUM(P239:P262)</f>
        <v>0</v>
      </c>
      <c r="R238" s="127">
        <f>SUM(R239:R262)</f>
        <v>1.932E-2</v>
      </c>
      <c r="T238" s="128">
        <f>SUM(T239:T262)</f>
        <v>0</v>
      </c>
      <c r="AR238" s="122" t="s">
        <v>85</v>
      </c>
      <c r="AT238" s="129" t="s">
        <v>76</v>
      </c>
      <c r="AU238" s="129" t="s">
        <v>85</v>
      </c>
      <c r="AY238" s="122" t="s">
        <v>120</v>
      </c>
      <c r="BK238" s="130">
        <f>SUM(BK239:BK262)</f>
        <v>0</v>
      </c>
    </row>
    <row r="239" spans="2:65" s="1" customFormat="1" ht="24.2" customHeight="1">
      <c r="B239" s="133"/>
      <c r="C239" s="134" t="s">
        <v>272</v>
      </c>
      <c r="D239" s="134" t="s">
        <v>123</v>
      </c>
      <c r="E239" s="135" t="s">
        <v>273</v>
      </c>
      <c r="F239" s="136" t="s">
        <v>274</v>
      </c>
      <c r="G239" s="137" t="s">
        <v>275</v>
      </c>
      <c r="H239" s="138">
        <v>240</v>
      </c>
      <c r="I239" s="139"/>
      <c r="J239" s="140">
        <f>ROUND(I239*H239,2)</f>
        <v>0</v>
      </c>
      <c r="K239" s="136" t="s">
        <v>201</v>
      </c>
      <c r="L239" s="33"/>
      <c r="M239" s="141" t="s">
        <v>1</v>
      </c>
      <c r="N239" s="142" t="s">
        <v>42</v>
      </c>
      <c r="P239" s="143">
        <f>O239*H239</f>
        <v>0</v>
      </c>
      <c r="Q239" s="143">
        <v>0</v>
      </c>
      <c r="R239" s="143">
        <f>Q239*H239</f>
        <v>0</v>
      </c>
      <c r="S239" s="143">
        <v>0</v>
      </c>
      <c r="T239" s="144">
        <f>S239*H239</f>
        <v>0</v>
      </c>
      <c r="AR239" s="145" t="s">
        <v>202</v>
      </c>
      <c r="AT239" s="145" t="s">
        <v>123</v>
      </c>
      <c r="AU239" s="145" t="s">
        <v>87</v>
      </c>
      <c r="AY239" s="18" t="s">
        <v>120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8" t="s">
        <v>85</v>
      </c>
      <c r="BK239" s="146">
        <f>ROUND(I239*H239,2)</f>
        <v>0</v>
      </c>
      <c r="BL239" s="18" t="s">
        <v>202</v>
      </c>
      <c r="BM239" s="145" t="s">
        <v>276</v>
      </c>
    </row>
    <row r="240" spans="2:65" s="15" customFormat="1" ht="11.25">
      <c r="B240" s="175"/>
      <c r="D240" s="147" t="s">
        <v>204</v>
      </c>
      <c r="E240" s="176" t="s">
        <v>1</v>
      </c>
      <c r="F240" s="177" t="s">
        <v>277</v>
      </c>
      <c r="H240" s="176" t="s">
        <v>1</v>
      </c>
      <c r="I240" s="178"/>
      <c r="L240" s="175"/>
      <c r="M240" s="179"/>
      <c r="T240" s="180"/>
      <c r="AT240" s="176" t="s">
        <v>204</v>
      </c>
      <c r="AU240" s="176" t="s">
        <v>87</v>
      </c>
      <c r="AV240" s="15" t="s">
        <v>85</v>
      </c>
      <c r="AW240" s="15" t="s">
        <v>32</v>
      </c>
      <c r="AX240" s="15" t="s">
        <v>77</v>
      </c>
      <c r="AY240" s="176" t="s">
        <v>120</v>
      </c>
    </row>
    <row r="241" spans="2:65" s="12" customFormat="1" ht="11.25">
      <c r="B241" s="154"/>
      <c r="D241" s="147" t="s">
        <v>204</v>
      </c>
      <c r="E241" s="155" t="s">
        <v>1</v>
      </c>
      <c r="F241" s="156" t="s">
        <v>278</v>
      </c>
      <c r="H241" s="157">
        <v>240</v>
      </c>
      <c r="I241" s="158"/>
      <c r="L241" s="154"/>
      <c r="M241" s="159"/>
      <c r="T241" s="160"/>
      <c r="AT241" s="155" t="s">
        <v>204</v>
      </c>
      <c r="AU241" s="155" t="s">
        <v>87</v>
      </c>
      <c r="AV241" s="12" t="s">
        <v>87</v>
      </c>
      <c r="AW241" s="12" t="s">
        <v>32</v>
      </c>
      <c r="AX241" s="12" t="s">
        <v>85</v>
      </c>
      <c r="AY241" s="155" t="s">
        <v>120</v>
      </c>
    </row>
    <row r="242" spans="2:65" s="1" customFormat="1" ht="37.9" customHeight="1">
      <c r="B242" s="133"/>
      <c r="C242" s="134" t="s">
        <v>279</v>
      </c>
      <c r="D242" s="134" t="s">
        <v>123</v>
      </c>
      <c r="E242" s="135" t="s">
        <v>280</v>
      </c>
      <c r="F242" s="136" t="s">
        <v>281</v>
      </c>
      <c r="G242" s="137" t="s">
        <v>200</v>
      </c>
      <c r="H242" s="138">
        <v>201.74</v>
      </c>
      <c r="I242" s="139"/>
      <c r="J242" s="140">
        <f>ROUND(I242*H242,2)</f>
        <v>0</v>
      </c>
      <c r="K242" s="136" t="s">
        <v>201</v>
      </c>
      <c r="L242" s="33"/>
      <c r="M242" s="141" t="s">
        <v>1</v>
      </c>
      <c r="N242" s="142" t="s">
        <v>42</v>
      </c>
      <c r="P242" s="143">
        <f>O242*H242</f>
        <v>0</v>
      </c>
      <c r="Q242" s="143">
        <v>0</v>
      </c>
      <c r="R242" s="143">
        <f>Q242*H242</f>
        <v>0</v>
      </c>
      <c r="S242" s="143">
        <v>0</v>
      </c>
      <c r="T242" s="144">
        <f>S242*H242</f>
        <v>0</v>
      </c>
      <c r="AR242" s="145" t="s">
        <v>202</v>
      </c>
      <c r="AT242" s="145" t="s">
        <v>123</v>
      </c>
      <c r="AU242" s="145" t="s">
        <v>87</v>
      </c>
      <c r="AY242" s="18" t="s">
        <v>120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8" t="s">
        <v>85</v>
      </c>
      <c r="BK242" s="146">
        <f>ROUND(I242*H242,2)</f>
        <v>0</v>
      </c>
      <c r="BL242" s="18" t="s">
        <v>202</v>
      </c>
      <c r="BM242" s="145" t="s">
        <v>282</v>
      </c>
    </row>
    <row r="243" spans="2:65" s="12" customFormat="1" ht="11.25">
      <c r="B243" s="154"/>
      <c r="D243" s="147" t="s">
        <v>204</v>
      </c>
      <c r="E243" s="155" t="s">
        <v>1</v>
      </c>
      <c r="F243" s="156" t="s">
        <v>283</v>
      </c>
      <c r="H243" s="157">
        <v>201.74</v>
      </c>
      <c r="I243" s="158"/>
      <c r="L243" s="154"/>
      <c r="M243" s="159"/>
      <c r="T243" s="160"/>
      <c r="AT243" s="155" t="s">
        <v>204</v>
      </c>
      <c r="AU243" s="155" t="s">
        <v>87</v>
      </c>
      <c r="AV243" s="12" t="s">
        <v>87</v>
      </c>
      <c r="AW243" s="12" t="s">
        <v>32</v>
      </c>
      <c r="AX243" s="12" t="s">
        <v>85</v>
      </c>
      <c r="AY243" s="155" t="s">
        <v>120</v>
      </c>
    </row>
    <row r="244" spans="2:65" s="1" customFormat="1" ht="37.9" customHeight="1">
      <c r="B244" s="133"/>
      <c r="C244" s="134" t="s">
        <v>8</v>
      </c>
      <c r="D244" s="134" t="s">
        <v>123</v>
      </c>
      <c r="E244" s="135" t="s">
        <v>284</v>
      </c>
      <c r="F244" s="136" t="s">
        <v>285</v>
      </c>
      <c r="G244" s="137" t="s">
        <v>200</v>
      </c>
      <c r="H244" s="138">
        <v>6052.2</v>
      </c>
      <c r="I244" s="139"/>
      <c r="J244" s="140">
        <f>ROUND(I244*H244,2)</f>
        <v>0</v>
      </c>
      <c r="K244" s="136" t="s">
        <v>201</v>
      </c>
      <c r="L244" s="33"/>
      <c r="M244" s="141" t="s">
        <v>1</v>
      </c>
      <c r="N244" s="142" t="s">
        <v>42</v>
      </c>
      <c r="P244" s="143">
        <f>O244*H244</f>
        <v>0</v>
      </c>
      <c r="Q244" s="143">
        <v>0</v>
      </c>
      <c r="R244" s="143">
        <f>Q244*H244</f>
        <v>0</v>
      </c>
      <c r="S244" s="143">
        <v>0</v>
      </c>
      <c r="T244" s="144">
        <f>S244*H244</f>
        <v>0</v>
      </c>
      <c r="AR244" s="145" t="s">
        <v>202</v>
      </c>
      <c r="AT244" s="145" t="s">
        <v>123</v>
      </c>
      <c r="AU244" s="145" t="s">
        <v>87</v>
      </c>
      <c r="AY244" s="18" t="s">
        <v>120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8" t="s">
        <v>85</v>
      </c>
      <c r="BK244" s="146">
        <f>ROUND(I244*H244,2)</f>
        <v>0</v>
      </c>
      <c r="BL244" s="18" t="s">
        <v>202</v>
      </c>
      <c r="BM244" s="145" t="s">
        <v>286</v>
      </c>
    </row>
    <row r="245" spans="2:65" s="12" customFormat="1" ht="11.25">
      <c r="B245" s="154"/>
      <c r="D245" s="147" t="s">
        <v>204</v>
      </c>
      <c r="E245" s="155" t="s">
        <v>1</v>
      </c>
      <c r="F245" s="156" t="s">
        <v>287</v>
      </c>
      <c r="H245" s="157">
        <v>6052.2</v>
      </c>
      <c r="I245" s="158"/>
      <c r="L245" s="154"/>
      <c r="M245" s="159"/>
      <c r="T245" s="160"/>
      <c r="AT245" s="155" t="s">
        <v>204</v>
      </c>
      <c r="AU245" s="155" t="s">
        <v>87</v>
      </c>
      <c r="AV245" s="12" t="s">
        <v>87</v>
      </c>
      <c r="AW245" s="12" t="s">
        <v>32</v>
      </c>
      <c r="AX245" s="12" t="s">
        <v>85</v>
      </c>
      <c r="AY245" s="155" t="s">
        <v>120</v>
      </c>
    </row>
    <row r="246" spans="2:65" s="1" customFormat="1" ht="44.25" customHeight="1">
      <c r="B246" s="133"/>
      <c r="C246" s="134" t="s">
        <v>288</v>
      </c>
      <c r="D246" s="134" t="s">
        <v>123</v>
      </c>
      <c r="E246" s="135" t="s">
        <v>289</v>
      </c>
      <c r="F246" s="136" t="s">
        <v>290</v>
      </c>
      <c r="G246" s="137" t="s">
        <v>245</v>
      </c>
      <c r="H246" s="138">
        <v>1</v>
      </c>
      <c r="I246" s="139"/>
      <c r="J246" s="140">
        <f>ROUND(I246*H246,2)</f>
        <v>0</v>
      </c>
      <c r="K246" s="136" t="s">
        <v>201</v>
      </c>
      <c r="L246" s="33"/>
      <c r="M246" s="141" t="s">
        <v>1</v>
      </c>
      <c r="N246" s="142" t="s">
        <v>42</v>
      </c>
      <c r="P246" s="143">
        <f>O246*H246</f>
        <v>0</v>
      </c>
      <c r="Q246" s="143">
        <v>0</v>
      </c>
      <c r="R246" s="143">
        <f>Q246*H246</f>
        <v>0</v>
      </c>
      <c r="S246" s="143">
        <v>0</v>
      </c>
      <c r="T246" s="144">
        <f>S246*H246</f>
        <v>0</v>
      </c>
      <c r="AR246" s="145" t="s">
        <v>202</v>
      </c>
      <c r="AT246" s="145" t="s">
        <v>123</v>
      </c>
      <c r="AU246" s="145" t="s">
        <v>87</v>
      </c>
      <c r="AY246" s="18" t="s">
        <v>120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8" t="s">
        <v>85</v>
      </c>
      <c r="BK246" s="146">
        <f>ROUND(I246*H246,2)</f>
        <v>0</v>
      </c>
      <c r="BL246" s="18" t="s">
        <v>202</v>
      </c>
      <c r="BM246" s="145" t="s">
        <v>291</v>
      </c>
    </row>
    <row r="247" spans="2:65" s="1" customFormat="1" ht="37.9" customHeight="1">
      <c r="B247" s="133"/>
      <c r="C247" s="134" t="s">
        <v>292</v>
      </c>
      <c r="D247" s="134" t="s">
        <v>123</v>
      </c>
      <c r="E247" s="135" t="s">
        <v>293</v>
      </c>
      <c r="F247" s="136" t="s">
        <v>294</v>
      </c>
      <c r="G247" s="137" t="s">
        <v>200</v>
      </c>
      <c r="H247" s="138">
        <v>201.74</v>
      </c>
      <c r="I247" s="139"/>
      <c r="J247" s="140">
        <f>ROUND(I247*H247,2)</f>
        <v>0</v>
      </c>
      <c r="K247" s="136" t="s">
        <v>201</v>
      </c>
      <c r="L247" s="33"/>
      <c r="M247" s="141" t="s">
        <v>1</v>
      </c>
      <c r="N247" s="142" t="s">
        <v>42</v>
      </c>
      <c r="P247" s="143">
        <f>O247*H247</f>
        <v>0</v>
      </c>
      <c r="Q247" s="143">
        <v>0</v>
      </c>
      <c r="R247" s="143">
        <f>Q247*H247</f>
        <v>0</v>
      </c>
      <c r="S247" s="143">
        <v>0</v>
      </c>
      <c r="T247" s="144">
        <f>S247*H247</f>
        <v>0</v>
      </c>
      <c r="AR247" s="145" t="s">
        <v>202</v>
      </c>
      <c r="AT247" s="145" t="s">
        <v>123</v>
      </c>
      <c r="AU247" s="145" t="s">
        <v>87</v>
      </c>
      <c r="AY247" s="18" t="s">
        <v>120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8" t="s">
        <v>85</v>
      </c>
      <c r="BK247" s="146">
        <f>ROUND(I247*H247,2)</f>
        <v>0</v>
      </c>
      <c r="BL247" s="18" t="s">
        <v>202</v>
      </c>
      <c r="BM247" s="145" t="s">
        <v>295</v>
      </c>
    </row>
    <row r="248" spans="2:65" s="1" customFormat="1" ht="16.5" customHeight="1">
      <c r="B248" s="133"/>
      <c r="C248" s="134" t="s">
        <v>296</v>
      </c>
      <c r="D248" s="134" t="s">
        <v>123</v>
      </c>
      <c r="E248" s="135" t="s">
        <v>297</v>
      </c>
      <c r="F248" s="136" t="s">
        <v>298</v>
      </c>
      <c r="G248" s="137" t="s">
        <v>200</v>
      </c>
      <c r="H248" s="138">
        <v>210</v>
      </c>
      <c r="I248" s="139"/>
      <c r="J248" s="140">
        <f>ROUND(I248*H248,2)</f>
        <v>0</v>
      </c>
      <c r="K248" s="136" t="s">
        <v>201</v>
      </c>
      <c r="L248" s="33"/>
      <c r="M248" s="141" t="s">
        <v>1</v>
      </c>
      <c r="N248" s="142" t="s">
        <v>42</v>
      </c>
      <c r="P248" s="143">
        <f>O248*H248</f>
        <v>0</v>
      </c>
      <c r="Q248" s="143">
        <v>0</v>
      </c>
      <c r="R248" s="143">
        <f>Q248*H248</f>
        <v>0</v>
      </c>
      <c r="S248" s="143">
        <v>0</v>
      </c>
      <c r="T248" s="144">
        <f>S248*H248</f>
        <v>0</v>
      </c>
      <c r="AR248" s="145" t="s">
        <v>202</v>
      </c>
      <c r="AT248" s="145" t="s">
        <v>123</v>
      </c>
      <c r="AU248" s="145" t="s">
        <v>87</v>
      </c>
      <c r="AY248" s="18" t="s">
        <v>120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8" t="s">
        <v>85</v>
      </c>
      <c r="BK248" s="146">
        <f>ROUND(I248*H248,2)</f>
        <v>0</v>
      </c>
      <c r="BL248" s="18" t="s">
        <v>202</v>
      </c>
      <c r="BM248" s="145" t="s">
        <v>299</v>
      </c>
    </row>
    <row r="249" spans="2:65" s="1" customFormat="1" ht="16.5" customHeight="1">
      <c r="B249" s="133"/>
      <c r="C249" s="181" t="s">
        <v>300</v>
      </c>
      <c r="D249" s="181" t="s">
        <v>301</v>
      </c>
      <c r="E249" s="182" t="s">
        <v>302</v>
      </c>
      <c r="F249" s="183" t="s">
        <v>303</v>
      </c>
      <c r="G249" s="184" t="s">
        <v>200</v>
      </c>
      <c r="H249" s="185">
        <v>241.5</v>
      </c>
      <c r="I249" s="186"/>
      <c r="J249" s="187">
        <f>ROUND(I249*H249,2)</f>
        <v>0</v>
      </c>
      <c r="K249" s="183" t="s">
        <v>201</v>
      </c>
      <c r="L249" s="188"/>
      <c r="M249" s="189" t="s">
        <v>1</v>
      </c>
      <c r="N249" s="190" t="s">
        <v>42</v>
      </c>
      <c r="P249" s="143">
        <f>O249*H249</f>
        <v>0</v>
      </c>
      <c r="Q249" s="143">
        <v>8.0000000000000007E-5</v>
      </c>
      <c r="R249" s="143">
        <f>Q249*H249</f>
        <v>1.932E-2</v>
      </c>
      <c r="S249" s="143">
        <v>0</v>
      </c>
      <c r="T249" s="144">
        <f>S249*H249</f>
        <v>0</v>
      </c>
      <c r="AR249" s="145" t="s">
        <v>262</v>
      </c>
      <c r="AT249" s="145" t="s">
        <v>301</v>
      </c>
      <c r="AU249" s="145" t="s">
        <v>87</v>
      </c>
      <c r="AY249" s="18" t="s">
        <v>120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8" t="s">
        <v>85</v>
      </c>
      <c r="BK249" s="146">
        <f>ROUND(I249*H249,2)</f>
        <v>0</v>
      </c>
      <c r="BL249" s="18" t="s">
        <v>202</v>
      </c>
      <c r="BM249" s="145" t="s">
        <v>304</v>
      </c>
    </row>
    <row r="250" spans="2:65" s="12" customFormat="1" ht="11.25">
      <c r="B250" s="154"/>
      <c r="D250" s="147" t="s">
        <v>204</v>
      </c>
      <c r="E250" s="155" t="s">
        <v>1</v>
      </c>
      <c r="F250" s="156" t="s">
        <v>305</v>
      </c>
      <c r="H250" s="157">
        <v>241.5</v>
      </c>
      <c r="I250" s="158"/>
      <c r="L250" s="154"/>
      <c r="M250" s="159"/>
      <c r="T250" s="160"/>
      <c r="AT250" s="155" t="s">
        <v>204</v>
      </c>
      <c r="AU250" s="155" t="s">
        <v>87</v>
      </c>
      <c r="AV250" s="12" t="s">
        <v>87</v>
      </c>
      <c r="AW250" s="12" t="s">
        <v>32</v>
      </c>
      <c r="AX250" s="12" t="s">
        <v>85</v>
      </c>
      <c r="AY250" s="155" t="s">
        <v>120</v>
      </c>
    </row>
    <row r="251" spans="2:65" s="1" customFormat="1" ht="21.75" customHeight="1">
      <c r="B251" s="133"/>
      <c r="C251" s="134" t="s">
        <v>306</v>
      </c>
      <c r="D251" s="134" t="s">
        <v>123</v>
      </c>
      <c r="E251" s="135" t="s">
        <v>307</v>
      </c>
      <c r="F251" s="136" t="s">
        <v>308</v>
      </c>
      <c r="G251" s="137" t="s">
        <v>200</v>
      </c>
      <c r="H251" s="138">
        <v>210</v>
      </c>
      <c r="I251" s="139"/>
      <c r="J251" s="140">
        <f>ROUND(I251*H251,2)</f>
        <v>0</v>
      </c>
      <c r="K251" s="136" t="s">
        <v>201</v>
      </c>
      <c r="L251" s="33"/>
      <c r="M251" s="141" t="s">
        <v>1</v>
      </c>
      <c r="N251" s="142" t="s">
        <v>42</v>
      </c>
      <c r="P251" s="143">
        <f>O251*H251</f>
        <v>0</v>
      </c>
      <c r="Q251" s="143">
        <v>0</v>
      </c>
      <c r="R251" s="143">
        <f>Q251*H251</f>
        <v>0</v>
      </c>
      <c r="S251" s="143">
        <v>0</v>
      </c>
      <c r="T251" s="144">
        <f>S251*H251</f>
        <v>0</v>
      </c>
      <c r="AR251" s="145" t="s">
        <v>202</v>
      </c>
      <c r="AT251" s="145" t="s">
        <v>123</v>
      </c>
      <c r="AU251" s="145" t="s">
        <v>87</v>
      </c>
      <c r="AY251" s="18" t="s">
        <v>120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8" t="s">
        <v>85</v>
      </c>
      <c r="BK251" s="146">
        <f>ROUND(I251*H251,2)</f>
        <v>0</v>
      </c>
      <c r="BL251" s="18" t="s">
        <v>202</v>
      </c>
      <c r="BM251" s="145" t="s">
        <v>309</v>
      </c>
    </row>
    <row r="252" spans="2:65" s="1" customFormat="1" ht="24.2" customHeight="1">
      <c r="B252" s="133"/>
      <c r="C252" s="134" t="s">
        <v>310</v>
      </c>
      <c r="D252" s="134" t="s">
        <v>123</v>
      </c>
      <c r="E252" s="135" t="s">
        <v>311</v>
      </c>
      <c r="F252" s="136" t="s">
        <v>312</v>
      </c>
      <c r="G252" s="137" t="s">
        <v>200</v>
      </c>
      <c r="H252" s="138">
        <v>201.74</v>
      </c>
      <c r="I252" s="139"/>
      <c r="J252" s="140">
        <f>ROUND(I252*H252,2)</f>
        <v>0</v>
      </c>
      <c r="K252" s="136" t="s">
        <v>201</v>
      </c>
      <c r="L252" s="33"/>
      <c r="M252" s="141" t="s">
        <v>1</v>
      </c>
      <c r="N252" s="142" t="s">
        <v>42</v>
      </c>
      <c r="P252" s="143">
        <f>O252*H252</f>
        <v>0</v>
      </c>
      <c r="Q252" s="143">
        <v>0</v>
      </c>
      <c r="R252" s="143">
        <f>Q252*H252</f>
        <v>0</v>
      </c>
      <c r="S252" s="143">
        <v>0</v>
      </c>
      <c r="T252" s="144">
        <f>S252*H252</f>
        <v>0</v>
      </c>
      <c r="AR252" s="145" t="s">
        <v>202</v>
      </c>
      <c r="AT252" s="145" t="s">
        <v>123</v>
      </c>
      <c r="AU252" s="145" t="s">
        <v>87</v>
      </c>
      <c r="AY252" s="18" t="s">
        <v>120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8" t="s">
        <v>85</v>
      </c>
      <c r="BK252" s="146">
        <f>ROUND(I252*H252,2)</f>
        <v>0</v>
      </c>
      <c r="BL252" s="18" t="s">
        <v>202</v>
      </c>
      <c r="BM252" s="145" t="s">
        <v>313</v>
      </c>
    </row>
    <row r="253" spans="2:65" s="1" customFormat="1" ht="24.2" customHeight="1">
      <c r="B253" s="133"/>
      <c r="C253" s="134" t="s">
        <v>314</v>
      </c>
      <c r="D253" s="134" t="s">
        <v>123</v>
      </c>
      <c r="E253" s="135" t="s">
        <v>315</v>
      </c>
      <c r="F253" s="136" t="s">
        <v>316</v>
      </c>
      <c r="G253" s="137" t="s">
        <v>200</v>
      </c>
      <c r="H253" s="138">
        <v>201.74</v>
      </c>
      <c r="I253" s="139"/>
      <c r="J253" s="140">
        <f>ROUND(I253*H253,2)</f>
        <v>0</v>
      </c>
      <c r="K253" s="136" t="s">
        <v>201</v>
      </c>
      <c r="L253" s="33"/>
      <c r="M253" s="141" t="s">
        <v>1</v>
      </c>
      <c r="N253" s="142" t="s">
        <v>42</v>
      </c>
      <c r="P253" s="143">
        <f>O253*H253</f>
        <v>0</v>
      </c>
      <c r="Q253" s="143">
        <v>0</v>
      </c>
      <c r="R253" s="143">
        <f>Q253*H253</f>
        <v>0</v>
      </c>
      <c r="S253" s="143">
        <v>0</v>
      </c>
      <c r="T253" s="144">
        <f>S253*H253</f>
        <v>0</v>
      </c>
      <c r="AR253" s="145" t="s">
        <v>202</v>
      </c>
      <c r="AT253" s="145" t="s">
        <v>123</v>
      </c>
      <c r="AU253" s="145" t="s">
        <v>87</v>
      </c>
      <c r="AY253" s="18" t="s">
        <v>120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8" t="s">
        <v>85</v>
      </c>
      <c r="BK253" s="146">
        <f>ROUND(I253*H253,2)</f>
        <v>0</v>
      </c>
      <c r="BL253" s="18" t="s">
        <v>202</v>
      </c>
      <c r="BM253" s="145" t="s">
        <v>317</v>
      </c>
    </row>
    <row r="254" spans="2:65" s="1" customFormat="1" ht="24.2" customHeight="1">
      <c r="B254" s="133"/>
      <c r="C254" s="134" t="s">
        <v>318</v>
      </c>
      <c r="D254" s="134" t="s">
        <v>123</v>
      </c>
      <c r="E254" s="135" t="s">
        <v>319</v>
      </c>
      <c r="F254" s="136" t="s">
        <v>320</v>
      </c>
      <c r="G254" s="137" t="s">
        <v>321</v>
      </c>
      <c r="H254" s="138">
        <v>4</v>
      </c>
      <c r="I254" s="139"/>
      <c r="J254" s="140">
        <f>ROUND(I254*H254,2)</f>
        <v>0</v>
      </c>
      <c r="K254" s="136" t="s">
        <v>201</v>
      </c>
      <c r="L254" s="33"/>
      <c r="M254" s="141" t="s">
        <v>1</v>
      </c>
      <c r="N254" s="142" t="s">
        <v>42</v>
      </c>
      <c r="P254" s="143">
        <f>O254*H254</f>
        <v>0</v>
      </c>
      <c r="Q254" s="143">
        <v>0</v>
      </c>
      <c r="R254" s="143">
        <f>Q254*H254</f>
        <v>0</v>
      </c>
      <c r="S254" s="143">
        <v>0</v>
      </c>
      <c r="T254" s="144">
        <f>S254*H254</f>
        <v>0</v>
      </c>
      <c r="AR254" s="145" t="s">
        <v>202</v>
      </c>
      <c r="AT254" s="145" t="s">
        <v>123</v>
      </c>
      <c r="AU254" s="145" t="s">
        <v>87</v>
      </c>
      <c r="AY254" s="18" t="s">
        <v>120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8" t="s">
        <v>85</v>
      </c>
      <c r="BK254" s="146">
        <f>ROUND(I254*H254,2)</f>
        <v>0</v>
      </c>
      <c r="BL254" s="18" t="s">
        <v>202</v>
      </c>
      <c r="BM254" s="145" t="s">
        <v>322</v>
      </c>
    </row>
    <row r="255" spans="2:65" s="1" customFormat="1" ht="19.5">
      <c r="B255" s="33"/>
      <c r="D255" s="147" t="s">
        <v>129</v>
      </c>
      <c r="F255" s="148" t="s">
        <v>323</v>
      </c>
      <c r="I255" s="149"/>
      <c r="L255" s="33"/>
      <c r="M255" s="150"/>
      <c r="T255" s="57"/>
      <c r="AT255" s="18" t="s">
        <v>129</v>
      </c>
      <c r="AU255" s="18" t="s">
        <v>87</v>
      </c>
    </row>
    <row r="256" spans="2:65" s="1" customFormat="1" ht="24.2" customHeight="1">
      <c r="B256" s="133"/>
      <c r="C256" s="134" t="s">
        <v>7</v>
      </c>
      <c r="D256" s="134" t="s">
        <v>123</v>
      </c>
      <c r="E256" s="135" t="s">
        <v>324</v>
      </c>
      <c r="F256" s="136" t="s">
        <v>325</v>
      </c>
      <c r="G256" s="137" t="s">
        <v>321</v>
      </c>
      <c r="H256" s="138">
        <v>168</v>
      </c>
      <c r="I256" s="139"/>
      <c r="J256" s="140">
        <f>ROUND(I256*H256,2)</f>
        <v>0</v>
      </c>
      <c r="K256" s="136" t="s">
        <v>201</v>
      </c>
      <c r="L256" s="33"/>
      <c r="M256" s="141" t="s">
        <v>1</v>
      </c>
      <c r="N256" s="142" t="s">
        <v>42</v>
      </c>
      <c r="P256" s="143">
        <f>O256*H256</f>
        <v>0</v>
      </c>
      <c r="Q256" s="143">
        <v>0</v>
      </c>
      <c r="R256" s="143">
        <f>Q256*H256</f>
        <v>0</v>
      </c>
      <c r="S256" s="143">
        <v>0</v>
      </c>
      <c r="T256" s="144">
        <f>S256*H256</f>
        <v>0</v>
      </c>
      <c r="AR256" s="145" t="s">
        <v>202</v>
      </c>
      <c r="AT256" s="145" t="s">
        <v>123</v>
      </c>
      <c r="AU256" s="145" t="s">
        <v>87</v>
      </c>
      <c r="AY256" s="18" t="s">
        <v>120</v>
      </c>
      <c r="BE256" s="146">
        <f>IF(N256="základní",J256,0)</f>
        <v>0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8" t="s">
        <v>85</v>
      </c>
      <c r="BK256" s="146">
        <f>ROUND(I256*H256,2)</f>
        <v>0</v>
      </c>
      <c r="BL256" s="18" t="s">
        <v>202</v>
      </c>
      <c r="BM256" s="145" t="s">
        <v>326</v>
      </c>
    </row>
    <row r="257" spans="2:65" s="12" customFormat="1" ht="11.25">
      <c r="B257" s="154"/>
      <c r="D257" s="147" t="s">
        <v>204</v>
      </c>
      <c r="E257" s="155" t="s">
        <v>1</v>
      </c>
      <c r="F257" s="156" t="s">
        <v>327</v>
      </c>
      <c r="H257" s="157">
        <v>168</v>
      </c>
      <c r="I257" s="158"/>
      <c r="L257" s="154"/>
      <c r="M257" s="159"/>
      <c r="T257" s="160"/>
      <c r="AT257" s="155" t="s">
        <v>204</v>
      </c>
      <c r="AU257" s="155" t="s">
        <v>87</v>
      </c>
      <c r="AV257" s="12" t="s">
        <v>87</v>
      </c>
      <c r="AW257" s="12" t="s">
        <v>32</v>
      </c>
      <c r="AX257" s="12" t="s">
        <v>85</v>
      </c>
      <c r="AY257" s="155" t="s">
        <v>120</v>
      </c>
    </row>
    <row r="258" spans="2:65" s="1" customFormat="1" ht="24.2" customHeight="1">
      <c r="B258" s="133"/>
      <c r="C258" s="134" t="s">
        <v>328</v>
      </c>
      <c r="D258" s="134" t="s">
        <v>123</v>
      </c>
      <c r="E258" s="135" t="s">
        <v>329</v>
      </c>
      <c r="F258" s="136" t="s">
        <v>330</v>
      </c>
      <c r="G258" s="137" t="s">
        <v>321</v>
      </c>
      <c r="H258" s="138">
        <v>4</v>
      </c>
      <c r="I258" s="139"/>
      <c r="J258" s="140">
        <f>ROUND(I258*H258,2)</f>
        <v>0</v>
      </c>
      <c r="K258" s="136" t="s">
        <v>201</v>
      </c>
      <c r="L258" s="33"/>
      <c r="M258" s="141" t="s">
        <v>1</v>
      </c>
      <c r="N258" s="142" t="s">
        <v>42</v>
      </c>
      <c r="P258" s="143">
        <f>O258*H258</f>
        <v>0</v>
      </c>
      <c r="Q258" s="143">
        <v>0</v>
      </c>
      <c r="R258" s="143">
        <f>Q258*H258</f>
        <v>0</v>
      </c>
      <c r="S258" s="143">
        <v>0</v>
      </c>
      <c r="T258" s="144">
        <f>S258*H258</f>
        <v>0</v>
      </c>
      <c r="AR258" s="145" t="s">
        <v>202</v>
      </c>
      <c r="AT258" s="145" t="s">
        <v>123</v>
      </c>
      <c r="AU258" s="145" t="s">
        <v>87</v>
      </c>
      <c r="AY258" s="18" t="s">
        <v>120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8" t="s">
        <v>85</v>
      </c>
      <c r="BK258" s="146">
        <f>ROUND(I258*H258,2)</f>
        <v>0</v>
      </c>
      <c r="BL258" s="18" t="s">
        <v>202</v>
      </c>
      <c r="BM258" s="145" t="s">
        <v>331</v>
      </c>
    </row>
    <row r="259" spans="2:65" s="1" customFormat="1" ht="24.2" customHeight="1">
      <c r="B259" s="133"/>
      <c r="C259" s="134" t="s">
        <v>332</v>
      </c>
      <c r="D259" s="134" t="s">
        <v>123</v>
      </c>
      <c r="E259" s="135" t="s">
        <v>333</v>
      </c>
      <c r="F259" s="136" t="s">
        <v>334</v>
      </c>
      <c r="G259" s="137" t="s">
        <v>321</v>
      </c>
      <c r="H259" s="138">
        <v>4</v>
      </c>
      <c r="I259" s="139"/>
      <c r="J259" s="140">
        <f>ROUND(I259*H259,2)</f>
        <v>0</v>
      </c>
      <c r="K259" s="136" t="s">
        <v>201</v>
      </c>
      <c r="L259" s="33"/>
      <c r="M259" s="141" t="s">
        <v>1</v>
      </c>
      <c r="N259" s="142" t="s">
        <v>42</v>
      </c>
      <c r="P259" s="143">
        <f>O259*H259</f>
        <v>0</v>
      </c>
      <c r="Q259" s="143">
        <v>0</v>
      </c>
      <c r="R259" s="143">
        <f>Q259*H259</f>
        <v>0</v>
      </c>
      <c r="S259" s="143">
        <v>0</v>
      </c>
      <c r="T259" s="144">
        <f>S259*H259</f>
        <v>0</v>
      </c>
      <c r="AR259" s="145" t="s">
        <v>202</v>
      </c>
      <c r="AT259" s="145" t="s">
        <v>123</v>
      </c>
      <c r="AU259" s="145" t="s">
        <v>87</v>
      </c>
      <c r="AY259" s="18" t="s">
        <v>120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8" t="s">
        <v>85</v>
      </c>
      <c r="BK259" s="146">
        <f>ROUND(I259*H259,2)</f>
        <v>0</v>
      </c>
      <c r="BL259" s="18" t="s">
        <v>202</v>
      </c>
      <c r="BM259" s="145" t="s">
        <v>335</v>
      </c>
    </row>
    <row r="260" spans="2:65" s="1" customFormat="1" ht="24.2" customHeight="1">
      <c r="B260" s="133"/>
      <c r="C260" s="134" t="s">
        <v>336</v>
      </c>
      <c r="D260" s="134" t="s">
        <v>123</v>
      </c>
      <c r="E260" s="135" t="s">
        <v>337</v>
      </c>
      <c r="F260" s="136" t="s">
        <v>338</v>
      </c>
      <c r="G260" s="137" t="s">
        <v>321</v>
      </c>
      <c r="H260" s="138">
        <v>168</v>
      </c>
      <c r="I260" s="139"/>
      <c r="J260" s="140">
        <f>ROUND(I260*H260,2)</f>
        <v>0</v>
      </c>
      <c r="K260" s="136" t="s">
        <v>201</v>
      </c>
      <c r="L260" s="33"/>
      <c r="M260" s="141" t="s">
        <v>1</v>
      </c>
      <c r="N260" s="142" t="s">
        <v>42</v>
      </c>
      <c r="P260" s="143">
        <f>O260*H260</f>
        <v>0</v>
      </c>
      <c r="Q260" s="143">
        <v>0</v>
      </c>
      <c r="R260" s="143">
        <f>Q260*H260</f>
        <v>0</v>
      </c>
      <c r="S260" s="143">
        <v>0</v>
      </c>
      <c r="T260" s="144">
        <f>S260*H260</f>
        <v>0</v>
      </c>
      <c r="AR260" s="145" t="s">
        <v>202</v>
      </c>
      <c r="AT260" s="145" t="s">
        <v>123</v>
      </c>
      <c r="AU260" s="145" t="s">
        <v>87</v>
      </c>
      <c r="AY260" s="18" t="s">
        <v>120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8" t="s">
        <v>85</v>
      </c>
      <c r="BK260" s="146">
        <f>ROUND(I260*H260,2)</f>
        <v>0</v>
      </c>
      <c r="BL260" s="18" t="s">
        <v>202</v>
      </c>
      <c r="BM260" s="145" t="s">
        <v>339</v>
      </c>
    </row>
    <row r="261" spans="2:65" s="12" customFormat="1" ht="11.25">
      <c r="B261" s="154"/>
      <c r="D261" s="147" t="s">
        <v>204</v>
      </c>
      <c r="E261" s="155" t="s">
        <v>1</v>
      </c>
      <c r="F261" s="156" t="s">
        <v>327</v>
      </c>
      <c r="H261" s="157">
        <v>168</v>
      </c>
      <c r="I261" s="158"/>
      <c r="L261" s="154"/>
      <c r="M261" s="159"/>
      <c r="T261" s="160"/>
      <c r="AT261" s="155" t="s">
        <v>204</v>
      </c>
      <c r="AU261" s="155" t="s">
        <v>87</v>
      </c>
      <c r="AV261" s="12" t="s">
        <v>87</v>
      </c>
      <c r="AW261" s="12" t="s">
        <v>32</v>
      </c>
      <c r="AX261" s="12" t="s">
        <v>85</v>
      </c>
      <c r="AY261" s="155" t="s">
        <v>120</v>
      </c>
    </row>
    <row r="262" spans="2:65" s="1" customFormat="1" ht="24.2" customHeight="1">
      <c r="B262" s="133"/>
      <c r="C262" s="134" t="s">
        <v>340</v>
      </c>
      <c r="D262" s="134" t="s">
        <v>123</v>
      </c>
      <c r="E262" s="135" t="s">
        <v>341</v>
      </c>
      <c r="F262" s="136" t="s">
        <v>342</v>
      </c>
      <c r="G262" s="137" t="s">
        <v>321</v>
      </c>
      <c r="H262" s="138">
        <v>4</v>
      </c>
      <c r="I262" s="139"/>
      <c r="J262" s="140">
        <f>ROUND(I262*H262,2)</f>
        <v>0</v>
      </c>
      <c r="K262" s="136" t="s">
        <v>201</v>
      </c>
      <c r="L262" s="33"/>
      <c r="M262" s="141" t="s">
        <v>1</v>
      </c>
      <c r="N262" s="142" t="s">
        <v>42</v>
      </c>
      <c r="P262" s="143">
        <f>O262*H262</f>
        <v>0</v>
      </c>
      <c r="Q262" s="143">
        <v>0</v>
      </c>
      <c r="R262" s="143">
        <f>Q262*H262</f>
        <v>0</v>
      </c>
      <c r="S262" s="143">
        <v>0</v>
      </c>
      <c r="T262" s="144">
        <f>S262*H262</f>
        <v>0</v>
      </c>
      <c r="AR262" s="145" t="s">
        <v>202</v>
      </c>
      <c r="AT262" s="145" t="s">
        <v>123</v>
      </c>
      <c r="AU262" s="145" t="s">
        <v>87</v>
      </c>
      <c r="AY262" s="18" t="s">
        <v>120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8" t="s">
        <v>85</v>
      </c>
      <c r="BK262" s="146">
        <f>ROUND(I262*H262,2)</f>
        <v>0</v>
      </c>
      <c r="BL262" s="18" t="s">
        <v>202</v>
      </c>
      <c r="BM262" s="145" t="s">
        <v>343</v>
      </c>
    </row>
    <row r="263" spans="2:65" s="11" customFormat="1" ht="22.9" customHeight="1">
      <c r="B263" s="121"/>
      <c r="D263" s="122" t="s">
        <v>76</v>
      </c>
      <c r="E263" s="131" t="s">
        <v>344</v>
      </c>
      <c r="F263" s="131" t="s">
        <v>345</v>
      </c>
      <c r="I263" s="124"/>
      <c r="J263" s="132">
        <f>BK263</f>
        <v>0</v>
      </c>
      <c r="L263" s="121"/>
      <c r="M263" s="126"/>
      <c r="P263" s="127">
        <f>SUM(P264:P332)</f>
        <v>0</v>
      </c>
      <c r="R263" s="127">
        <f>SUM(R264:R332)</f>
        <v>0</v>
      </c>
      <c r="T263" s="128">
        <f>SUM(T264:T332)</f>
        <v>22.602018000000001</v>
      </c>
      <c r="AR263" s="122" t="s">
        <v>85</v>
      </c>
      <c r="AT263" s="129" t="s">
        <v>76</v>
      </c>
      <c r="AU263" s="129" t="s">
        <v>85</v>
      </c>
      <c r="AY263" s="122" t="s">
        <v>120</v>
      </c>
      <c r="BK263" s="130">
        <f>SUM(BK264:BK332)</f>
        <v>0</v>
      </c>
    </row>
    <row r="264" spans="2:65" s="1" customFormat="1" ht="24.2" customHeight="1">
      <c r="B264" s="133"/>
      <c r="C264" s="134" t="s">
        <v>346</v>
      </c>
      <c r="D264" s="134" t="s">
        <v>123</v>
      </c>
      <c r="E264" s="135" t="s">
        <v>347</v>
      </c>
      <c r="F264" s="136" t="s">
        <v>348</v>
      </c>
      <c r="G264" s="137" t="s">
        <v>200</v>
      </c>
      <c r="H264" s="138">
        <v>20</v>
      </c>
      <c r="I264" s="139"/>
      <c r="J264" s="140">
        <f>ROUND(I264*H264,2)</f>
        <v>0</v>
      </c>
      <c r="K264" s="136" t="s">
        <v>201</v>
      </c>
      <c r="L264" s="33"/>
      <c r="M264" s="141" t="s">
        <v>1</v>
      </c>
      <c r="N264" s="142" t="s">
        <v>42</v>
      </c>
      <c r="P264" s="143">
        <f>O264*H264</f>
        <v>0</v>
      </c>
      <c r="Q264" s="143">
        <v>0</v>
      </c>
      <c r="R264" s="143">
        <f>Q264*H264</f>
        <v>0</v>
      </c>
      <c r="S264" s="143">
        <v>0.183</v>
      </c>
      <c r="T264" s="144">
        <f>S264*H264</f>
        <v>3.66</v>
      </c>
      <c r="AR264" s="145" t="s">
        <v>202</v>
      </c>
      <c r="AT264" s="145" t="s">
        <v>123</v>
      </c>
      <c r="AU264" s="145" t="s">
        <v>87</v>
      </c>
      <c r="AY264" s="18" t="s">
        <v>120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8" t="s">
        <v>85</v>
      </c>
      <c r="BK264" s="146">
        <f>ROUND(I264*H264,2)</f>
        <v>0</v>
      </c>
      <c r="BL264" s="18" t="s">
        <v>202</v>
      </c>
      <c r="BM264" s="145" t="s">
        <v>349</v>
      </c>
    </row>
    <row r="265" spans="2:65" s="12" customFormat="1" ht="11.25">
      <c r="B265" s="154"/>
      <c r="D265" s="147" t="s">
        <v>204</v>
      </c>
      <c r="E265" s="155" t="s">
        <v>1</v>
      </c>
      <c r="F265" s="156" t="s">
        <v>350</v>
      </c>
      <c r="H265" s="157">
        <v>20</v>
      </c>
      <c r="I265" s="158"/>
      <c r="L265" s="154"/>
      <c r="M265" s="159"/>
      <c r="T265" s="160"/>
      <c r="AT265" s="155" t="s">
        <v>204</v>
      </c>
      <c r="AU265" s="155" t="s">
        <v>87</v>
      </c>
      <c r="AV265" s="12" t="s">
        <v>87</v>
      </c>
      <c r="AW265" s="12" t="s">
        <v>32</v>
      </c>
      <c r="AX265" s="12" t="s">
        <v>85</v>
      </c>
      <c r="AY265" s="155" t="s">
        <v>120</v>
      </c>
    </row>
    <row r="266" spans="2:65" s="1" customFormat="1" ht="24.2" customHeight="1">
      <c r="B266" s="133"/>
      <c r="C266" s="134" t="s">
        <v>351</v>
      </c>
      <c r="D266" s="134" t="s">
        <v>123</v>
      </c>
      <c r="E266" s="135" t="s">
        <v>352</v>
      </c>
      <c r="F266" s="136" t="s">
        <v>353</v>
      </c>
      <c r="G266" s="137" t="s">
        <v>200</v>
      </c>
      <c r="H266" s="138">
        <v>10.35</v>
      </c>
      <c r="I266" s="139"/>
      <c r="J266" s="140">
        <f>ROUND(I266*H266,2)</f>
        <v>0</v>
      </c>
      <c r="K266" s="136" t="s">
        <v>201</v>
      </c>
      <c r="L266" s="33"/>
      <c r="M266" s="141" t="s">
        <v>1</v>
      </c>
      <c r="N266" s="142" t="s">
        <v>42</v>
      </c>
      <c r="P266" s="143">
        <f>O266*H266</f>
        <v>0</v>
      </c>
      <c r="Q266" s="143">
        <v>0</v>
      </c>
      <c r="R266" s="143">
        <f>Q266*H266</f>
        <v>0</v>
      </c>
      <c r="S266" s="143">
        <v>4.8000000000000001E-2</v>
      </c>
      <c r="T266" s="144">
        <f>S266*H266</f>
        <v>0.49680000000000002</v>
      </c>
      <c r="AR266" s="145" t="s">
        <v>202</v>
      </c>
      <c r="AT266" s="145" t="s">
        <v>123</v>
      </c>
      <c r="AU266" s="145" t="s">
        <v>87</v>
      </c>
      <c r="AY266" s="18" t="s">
        <v>120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8" t="s">
        <v>85</v>
      </c>
      <c r="BK266" s="146">
        <f>ROUND(I266*H266,2)</f>
        <v>0</v>
      </c>
      <c r="BL266" s="18" t="s">
        <v>202</v>
      </c>
      <c r="BM266" s="145" t="s">
        <v>354</v>
      </c>
    </row>
    <row r="267" spans="2:65" s="12" customFormat="1" ht="11.25">
      <c r="B267" s="154"/>
      <c r="D267" s="147" t="s">
        <v>204</v>
      </c>
      <c r="E267" s="155" t="s">
        <v>1</v>
      </c>
      <c r="F267" s="156" t="s">
        <v>355</v>
      </c>
      <c r="H267" s="157">
        <v>1.08</v>
      </c>
      <c r="I267" s="158"/>
      <c r="L267" s="154"/>
      <c r="M267" s="159"/>
      <c r="T267" s="160"/>
      <c r="AT267" s="155" t="s">
        <v>204</v>
      </c>
      <c r="AU267" s="155" t="s">
        <v>87</v>
      </c>
      <c r="AV267" s="12" t="s">
        <v>87</v>
      </c>
      <c r="AW267" s="12" t="s">
        <v>32</v>
      </c>
      <c r="AX267" s="12" t="s">
        <v>77</v>
      </c>
      <c r="AY267" s="155" t="s">
        <v>120</v>
      </c>
    </row>
    <row r="268" spans="2:65" s="12" customFormat="1" ht="11.25">
      <c r="B268" s="154"/>
      <c r="D268" s="147" t="s">
        <v>204</v>
      </c>
      <c r="E268" s="155" t="s">
        <v>1</v>
      </c>
      <c r="F268" s="156" t="s">
        <v>356</v>
      </c>
      <c r="H268" s="157">
        <v>0.63</v>
      </c>
      <c r="I268" s="158"/>
      <c r="L268" s="154"/>
      <c r="M268" s="159"/>
      <c r="T268" s="160"/>
      <c r="AT268" s="155" t="s">
        <v>204</v>
      </c>
      <c r="AU268" s="155" t="s">
        <v>87</v>
      </c>
      <c r="AV268" s="12" t="s">
        <v>87</v>
      </c>
      <c r="AW268" s="12" t="s">
        <v>32</v>
      </c>
      <c r="AX268" s="12" t="s">
        <v>77</v>
      </c>
      <c r="AY268" s="155" t="s">
        <v>120</v>
      </c>
    </row>
    <row r="269" spans="2:65" s="12" customFormat="1" ht="11.25">
      <c r="B269" s="154"/>
      <c r="D269" s="147" t="s">
        <v>204</v>
      </c>
      <c r="E269" s="155" t="s">
        <v>1</v>
      </c>
      <c r="F269" s="156" t="s">
        <v>357</v>
      </c>
      <c r="H269" s="157">
        <v>8.64</v>
      </c>
      <c r="I269" s="158"/>
      <c r="L269" s="154"/>
      <c r="M269" s="159"/>
      <c r="T269" s="160"/>
      <c r="AT269" s="155" t="s">
        <v>204</v>
      </c>
      <c r="AU269" s="155" t="s">
        <v>87</v>
      </c>
      <c r="AV269" s="12" t="s">
        <v>87</v>
      </c>
      <c r="AW269" s="12" t="s">
        <v>32</v>
      </c>
      <c r="AX269" s="12" t="s">
        <v>77</v>
      </c>
      <c r="AY269" s="155" t="s">
        <v>120</v>
      </c>
    </row>
    <row r="270" spans="2:65" s="14" customFormat="1" ht="11.25">
      <c r="B270" s="168"/>
      <c r="D270" s="147" t="s">
        <v>204</v>
      </c>
      <c r="E270" s="169" t="s">
        <v>1</v>
      </c>
      <c r="F270" s="170" t="s">
        <v>242</v>
      </c>
      <c r="H270" s="171">
        <v>10.35</v>
      </c>
      <c r="I270" s="172"/>
      <c r="L270" s="168"/>
      <c r="M270" s="173"/>
      <c r="T270" s="174"/>
      <c r="AT270" s="169" t="s">
        <v>204</v>
      </c>
      <c r="AU270" s="169" t="s">
        <v>87</v>
      </c>
      <c r="AV270" s="14" t="s">
        <v>202</v>
      </c>
      <c r="AW270" s="14" t="s">
        <v>32</v>
      </c>
      <c r="AX270" s="14" t="s">
        <v>85</v>
      </c>
      <c r="AY270" s="169" t="s">
        <v>120</v>
      </c>
    </row>
    <row r="271" spans="2:65" s="1" customFormat="1" ht="24.2" customHeight="1">
      <c r="B271" s="133"/>
      <c r="C271" s="134" t="s">
        <v>358</v>
      </c>
      <c r="D271" s="134" t="s">
        <v>123</v>
      </c>
      <c r="E271" s="135" t="s">
        <v>359</v>
      </c>
      <c r="F271" s="136" t="s">
        <v>360</v>
      </c>
      <c r="G271" s="137" t="s">
        <v>200</v>
      </c>
      <c r="H271" s="138">
        <v>23.22</v>
      </c>
      <c r="I271" s="139"/>
      <c r="J271" s="140">
        <f>ROUND(I271*H271,2)</f>
        <v>0</v>
      </c>
      <c r="K271" s="136" t="s">
        <v>201</v>
      </c>
      <c r="L271" s="33"/>
      <c r="M271" s="141" t="s">
        <v>1</v>
      </c>
      <c r="N271" s="142" t="s">
        <v>42</v>
      </c>
      <c r="P271" s="143">
        <f>O271*H271</f>
        <v>0</v>
      </c>
      <c r="Q271" s="143">
        <v>0</v>
      </c>
      <c r="R271" s="143">
        <f>Q271*H271</f>
        <v>0</v>
      </c>
      <c r="S271" s="143">
        <v>3.7999999999999999E-2</v>
      </c>
      <c r="T271" s="144">
        <f>S271*H271</f>
        <v>0.88235999999999992</v>
      </c>
      <c r="AR271" s="145" t="s">
        <v>202</v>
      </c>
      <c r="AT271" s="145" t="s">
        <v>123</v>
      </c>
      <c r="AU271" s="145" t="s">
        <v>87</v>
      </c>
      <c r="AY271" s="18" t="s">
        <v>120</v>
      </c>
      <c r="BE271" s="146">
        <f>IF(N271="základní",J271,0)</f>
        <v>0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8" t="s">
        <v>85</v>
      </c>
      <c r="BK271" s="146">
        <f>ROUND(I271*H271,2)</f>
        <v>0</v>
      </c>
      <c r="BL271" s="18" t="s">
        <v>202</v>
      </c>
      <c r="BM271" s="145" t="s">
        <v>361</v>
      </c>
    </row>
    <row r="272" spans="2:65" s="12" customFormat="1" ht="11.25">
      <c r="B272" s="154"/>
      <c r="D272" s="147" t="s">
        <v>204</v>
      </c>
      <c r="E272" s="155" t="s">
        <v>1</v>
      </c>
      <c r="F272" s="156" t="s">
        <v>362</v>
      </c>
      <c r="H272" s="157">
        <v>18.72</v>
      </c>
      <c r="I272" s="158"/>
      <c r="L272" s="154"/>
      <c r="M272" s="159"/>
      <c r="T272" s="160"/>
      <c r="AT272" s="155" t="s">
        <v>204</v>
      </c>
      <c r="AU272" s="155" t="s">
        <v>87</v>
      </c>
      <c r="AV272" s="12" t="s">
        <v>87</v>
      </c>
      <c r="AW272" s="12" t="s">
        <v>32</v>
      </c>
      <c r="AX272" s="12" t="s">
        <v>77</v>
      </c>
      <c r="AY272" s="155" t="s">
        <v>120</v>
      </c>
    </row>
    <row r="273" spans="2:65" s="12" customFormat="1" ht="11.25">
      <c r="B273" s="154"/>
      <c r="D273" s="147" t="s">
        <v>204</v>
      </c>
      <c r="E273" s="155" t="s">
        <v>1</v>
      </c>
      <c r="F273" s="156" t="s">
        <v>363</v>
      </c>
      <c r="H273" s="157">
        <v>1.62</v>
      </c>
      <c r="I273" s="158"/>
      <c r="L273" s="154"/>
      <c r="M273" s="159"/>
      <c r="T273" s="160"/>
      <c r="AT273" s="155" t="s">
        <v>204</v>
      </c>
      <c r="AU273" s="155" t="s">
        <v>87</v>
      </c>
      <c r="AV273" s="12" t="s">
        <v>87</v>
      </c>
      <c r="AW273" s="12" t="s">
        <v>32</v>
      </c>
      <c r="AX273" s="12" t="s">
        <v>77</v>
      </c>
      <c r="AY273" s="155" t="s">
        <v>120</v>
      </c>
    </row>
    <row r="274" spans="2:65" s="12" customFormat="1" ht="11.25">
      <c r="B274" s="154"/>
      <c r="D274" s="147" t="s">
        <v>204</v>
      </c>
      <c r="E274" s="155" t="s">
        <v>1</v>
      </c>
      <c r="F274" s="156" t="s">
        <v>364</v>
      </c>
      <c r="H274" s="157">
        <v>2.88</v>
      </c>
      <c r="I274" s="158"/>
      <c r="L274" s="154"/>
      <c r="M274" s="159"/>
      <c r="T274" s="160"/>
      <c r="AT274" s="155" t="s">
        <v>204</v>
      </c>
      <c r="AU274" s="155" t="s">
        <v>87</v>
      </c>
      <c r="AV274" s="12" t="s">
        <v>87</v>
      </c>
      <c r="AW274" s="12" t="s">
        <v>32</v>
      </c>
      <c r="AX274" s="12" t="s">
        <v>77</v>
      </c>
      <c r="AY274" s="155" t="s">
        <v>120</v>
      </c>
    </row>
    <row r="275" spans="2:65" s="14" customFormat="1" ht="11.25">
      <c r="B275" s="168"/>
      <c r="D275" s="147" t="s">
        <v>204</v>
      </c>
      <c r="E275" s="169" t="s">
        <v>1</v>
      </c>
      <c r="F275" s="170" t="s">
        <v>242</v>
      </c>
      <c r="H275" s="171">
        <v>23.22</v>
      </c>
      <c r="I275" s="172"/>
      <c r="L275" s="168"/>
      <c r="M275" s="173"/>
      <c r="T275" s="174"/>
      <c r="AT275" s="169" t="s">
        <v>204</v>
      </c>
      <c r="AU275" s="169" t="s">
        <v>87</v>
      </c>
      <c r="AV275" s="14" t="s">
        <v>202</v>
      </c>
      <c r="AW275" s="14" t="s">
        <v>32</v>
      </c>
      <c r="AX275" s="14" t="s">
        <v>85</v>
      </c>
      <c r="AY275" s="169" t="s">
        <v>120</v>
      </c>
    </row>
    <row r="276" spans="2:65" s="1" customFormat="1" ht="24.2" customHeight="1">
      <c r="B276" s="133"/>
      <c r="C276" s="134" t="s">
        <v>365</v>
      </c>
      <c r="D276" s="134" t="s">
        <v>123</v>
      </c>
      <c r="E276" s="135" t="s">
        <v>366</v>
      </c>
      <c r="F276" s="136" t="s">
        <v>367</v>
      </c>
      <c r="G276" s="137" t="s">
        <v>200</v>
      </c>
      <c r="H276" s="138">
        <v>19.951000000000001</v>
      </c>
      <c r="I276" s="139"/>
      <c r="J276" s="140">
        <f>ROUND(I276*H276,2)</f>
        <v>0</v>
      </c>
      <c r="K276" s="136" t="s">
        <v>201</v>
      </c>
      <c r="L276" s="33"/>
      <c r="M276" s="141" t="s">
        <v>1</v>
      </c>
      <c r="N276" s="142" t="s">
        <v>42</v>
      </c>
      <c r="P276" s="143">
        <f>O276*H276</f>
        <v>0</v>
      </c>
      <c r="Q276" s="143">
        <v>0</v>
      </c>
      <c r="R276" s="143">
        <f>Q276*H276</f>
        <v>0</v>
      </c>
      <c r="S276" s="143">
        <v>3.4000000000000002E-2</v>
      </c>
      <c r="T276" s="144">
        <f>S276*H276</f>
        <v>0.6783340000000001</v>
      </c>
      <c r="AR276" s="145" t="s">
        <v>202</v>
      </c>
      <c r="AT276" s="145" t="s">
        <v>123</v>
      </c>
      <c r="AU276" s="145" t="s">
        <v>87</v>
      </c>
      <c r="AY276" s="18" t="s">
        <v>120</v>
      </c>
      <c r="BE276" s="146">
        <f>IF(N276="základní",J276,0)</f>
        <v>0</v>
      </c>
      <c r="BF276" s="146">
        <f>IF(N276="snížená",J276,0)</f>
        <v>0</v>
      </c>
      <c r="BG276" s="146">
        <f>IF(N276="zákl. přenesená",J276,0)</f>
        <v>0</v>
      </c>
      <c r="BH276" s="146">
        <f>IF(N276="sníž. přenesená",J276,0)</f>
        <v>0</v>
      </c>
      <c r="BI276" s="146">
        <f>IF(N276="nulová",J276,0)</f>
        <v>0</v>
      </c>
      <c r="BJ276" s="18" t="s">
        <v>85</v>
      </c>
      <c r="BK276" s="146">
        <f>ROUND(I276*H276,2)</f>
        <v>0</v>
      </c>
      <c r="BL276" s="18" t="s">
        <v>202</v>
      </c>
      <c r="BM276" s="145" t="s">
        <v>368</v>
      </c>
    </row>
    <row r="277" spans="2:65" s="12" customFormat="1" ht="11.25">
      <c r="B277" s="154"/>
      <c r="D277" s="147" t="s">
        <v>204</v>
      </c>
      <c r="E277" s="155" t="s">
        <v>1</v>
      </c>
      <c r="F277" s="156" t="s">
        <v>369</v>
      </c>
      <c r="H277" s="157">
        <v>3.3</v>
      </c>
      <c r="I277" s="158"/>
      <c r="L277" s="154"/>
      <c r="M277" s="159"/>
      <c r="T277" s="160"/>
      <c r="AT277" s="155" t="s">
        <v>204</v>
      </c>
      <c r="AU277" s="155" t="s">
        <v>87</v>
      </c>
      <c r="AV277" s="12" t="s">
        <v>87</v>
      </c>
      <c r="AW277" s="12" t="s">
        <v>32</v>
      </c>
      <c r="AX277" s="12" t="s">
        <v>77</v>
      </c>
      <c r="AY277" s="155" t="s">
        <v>120</v>
      </c>
    </row>
    <row r="278" spans="2:65" s="12" customFormat="1" ht="11.25">
      <c r="B278" s="154"/>
      <c r="D278" s="147" t="s">
        <v>204</v>
      </c>
      <c r="E278" s="155" t="s">
        <v>1</v>
      </c>
      <c r="F278" s="156" t="s">
        <v>370</v>
      </c>
      <c r="H278" s="157">
        <v>4.8380000000000001</v>
      </c>
      <c r="I278" s="158"/>
      <c r="L278" s="154"/>
      <c r="M278" s="159"/>
      <c r="T278" s="160"/>
      <c r="AT278" s="155" t="s">
        <v>204</v>
      </c>
      <c r="AU278" s="155" t="s">
        <v>87</v>
      </c>
      <c r="AV278" s="12" t="s">
        <v>87</v>
      </c>
      <c r="AW278" s="12" t="s">
        <v>32</v>
      </c>
      <c r="AX278" s="12" t="s">
        <v>77</v>
      </c>
      <c r="AY278" s="155" t="s">
        <v>120</v>
      </c>
    </row>
    <row r="279" spans="2:65" s="12" customFormat="1" ht="11.25">
      <c r="B279" s="154"/>
      <c r="D279" s="147" t="s">
        <v>204</v>
      </c>
      <c r="E279" s="155" t="s">
        <v>1</v>
      </c>
      <c r="F279" s="156" t="s">
        <v>371</v>
      </c>
      <c r="H279" s="157">
        <v>6.75</v>
      </c>
      <c r="I279" s="158"/>
      <c r="L279" s="154"/>
      <c r="M279" s="159"/>
      <c r="T279" s="160"/>
      <c r="AT279" s="155" t="s">
        <v>204</v>
      </c>
      <c r="AU279" s="155" t="s">
        <v>87</v>
      </c>
      <c r="AV279" s="12" t="s">
        <v>87</v>
      </c>
      <c r="AW279" s="12" t="s">
        <v>32</v>
      </c>
      <c r="AX279" s="12" t="s">
        <v>77</v>
      </c>
      <c r="AY279" s="155" t="s">
        <v>120</v>
      </c>
    </row>
    <row r="280" spans="2:65" s="12" customFormat="1" ht="11.25">
      <c r="B280" s="154"/>
      <c r="D280" s="147" t="s">
        <v>204</v>
      </c>
      <c r="E280" s="155" t="s">
        <v>1</v>
      </c>
      <c r="F280" s="156" t="s">
        <v>372</v>
      </c>
      <c r="H280" s="157">
        <v>2.7</v>
      </c>
      <c r="I280" s="158"/>
      <c r="L280" s="154"/>
      <c r="M280" s="159"/>
      <c r="T280" s="160"/>
      <c r="AT280" s="155" t="s">
        <v>204</v>
      </c>
      <c r="AU280" s="155" t="s">
        <v>87</v>
      </c>
      <c r="AV280" s="12" t="s">
        <v>87</v>
      </c>
      <c r="AW280" s="12" t="s">
        <v>32</v>
      </c>
      <c r="AX280" s="12" t="s">
        <v>77</v>
      </c>
      <c r="AY280" s="155" t="s">
        <v>120</v>
      </c>
    </row>
    <row r="281" spans="2:65" s="12" customFormat="1" ht="11.25">
      <c r="B281" s="154"/>
      <c r="D281" s="147" t="s">
        <v>204</v>
      </c>
      <c r="E281" s="155" t="s">
        <v>1</v>
      </c>
      <c r="F281" s="156" t="s">
        <v>373</v>
      </c>
      <c r="H281" s="157">
        <v>2.363</v>
      </c>
      <c r="I281" s="158"/>
      <c r="L281" s="154"/>
      <c r="M281" s="159"/>
      <c r="T281" s="160"/>
      <c r="AT281" s="155" t="s">
        <v>204</v>
      </c>
      <c r="AU281" s="155" t="s">
        <v>87</v>
      </c>
      <c r="AV281" s="12" t="s">
        <v>87</v>
      </c>
      <c r="AW281" s="12" t="s">
        <v>32</v>
      </c>
      <c r="AX281" s="12" t="s">
        <v>77</v>
      </c>
      <c r="AY281" s="155" t="s">
        <v>120</v>
      </c>
    </row>
    <row r="282" spans="2:65" s="14" customFormat="1" ht="11.25">
      <c r="B282" s="168"/>
      <c r="D282" s="147" t="s">
        <v>204</v>
      </c>
      <c r="E282" s="169" t="s">
        <v>1</v>
      </c>
      <c r="F282" s="170" t="s">
        <v>242</v>
      </c>
      <c r="H282" s="171">
        <v>19.951000000000001</v>
      </c>
      <c r="I282" s="172"/>
      <c r="L282" s="168"/>
      <c r="M282" s="173"/>
      <c r="T282" s="174"/>
      <c r="AT282" s="169" t="s">
        <v>204</v>
      </c>
      <c r="AU282" s="169" t="s">
        <v>87</v>
      </c>
      <c r="AV282" s="14" t="s">
        <v>202</v>
      </c>
      <c r="AW282" s="14" t="s">
        <v>32</v>
      </c>
      <c r="AX282" s="14" t="s">
        <v>85</v>
      </c>
      <c r="AY282" s="169" t="s">
        <v>120</v>
      </c>
    </row>
    <row r="283" spans="2:65" s="1" customFormat="1" ht="24.2" customHeight="1">
      <c r="B283" s="133"/>
      <c r="C283" s="134" t="s">
        <v>374</v>
      </c>
      <c r="D283" s="134" t="s">
        <v>123</v>
      </c>
      <c r="E283" s="135" t="s">
        <v>375</v>
      </c>
      <c r="F283" s="136" t="s">
        <v>376</v>
      </c>
      <c r="G283" s="137" t="s">
        <v>200</v>
      </c>
      <c r="H283" s="138">
        <v>191.1</v>
      </c>
      <c r="I283" s="139"/>
      <c r="J283" s="140">
        <f>ROUND(I283*H283,2)</f>
        <v>0</v>
      </c>
      <c r="K283" s="136" t="s">
        <v>201</v>
      </c>
      <c r="L283" s="33"/>
      <c r="M283" s="141" t="s">
        <v>1</v>
      </c>
      <c r="N283" s="142" t="s">
        <v>42</v>
      </c>
      <c r="P283" s="143">
        <f>O283*H283</f>
        <v>0</v>
      </c>
      <c r="Q283" s="143">
        <v>0</v>
      </c>
      <c r="R283" s="143">
        <f>Q283*H283</f>
        <v>0</v>
      </c>
      <c r="S283" s="143">
        <v>3.2000000000000001E-2</v>
      </c>
      <c r="T283" s="144">
        <f>S283*H283</f>
        <v>6.1151999999999997</v>
      </c>
      <c r="AR283" s="145" t="s">
        <v>202</v>
      </c>
      <c r="AT283" s="145" t="s">
        <v>123</v>
      </c>
      <c r="AU283" s="145" t="s">
        <v>87</v>
      </c>
      <c r="AY283" s="18" t="s">
        <v>120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8" t="s">
        <v>85</v>
      </c>
      <c r="BK283" s="146">
        <f>ROUND(I283*H283,2)</f>
        <v>0</v>
      </c>
      <c r="BL283" s="18" t="s">
        <v>202</v>
      </c>
      <c r="BM283" s="145" t="s">
        <v>377</v>
      </c>
    </row>
    <row r="284" spans="2:65" s="12" customFormat="1" ht="11.25">
      <c r="B284" s="154"/>
      <c r="D284" s="147" t="s">
        <v>204</v>
      </c>
      <c r="E284" s="155" t="s">
        <v>1</v>
      </c>
      <c r="F284" s="156" t="s">
        <v>378</v>
      </c>
      <c r="H284" s="157">
        <v>9.6</v>
      </c>
      <c r="I284" s="158"/>
      <c r="L284" s="154"/>
      <c r="M284" s="159"/>
      <c r="T284" s="160"/>
      <c r="AT284" s="155" t="s">
        <v>204</v>
      </c>
      <c r="AU284" s="155" t="s">
        <v>87</v>
      </c>
      <c r="AV284" s="12" t="s">
        <v>87</v>
      </c>
      <c r="AW284" s="12" t="s">
        <v>32</v>
      </c>
      <c r="AX284" s="12" t="s">
        <v>77</v>
      </c>
      <c r="AY284" s="155" t="s">
        <v>120</v>
      </c>
    </row>
    <row r="285" spans="2:65" s="12" customFormat="1" ht="11.25">
      <c r="B285" s="154"/>
      <c r="D285" s="147" t="s">
        <v>204</v>
      </c>
      <c r="E285" s="155" t="s">
        <v>1</v>
      </c>
      <c r="F285" s="156" t="s">
        <v>379</v>
      </c>
      <c r="H285" s="157">
        <v>4.6500000000000004</v>
      </c>
      <c r="I285" s="158"/>
      <c r="L285" s="154"/>
      <c r="M285" s="159"/>
      <c r="T285" s="160"/>
      <c r="AT285" s="155" t="s">
        <v>204</v>
      </c>
      <c r="AU285" s="155" t="s">
        <v>87</v>
      </c>
      <c r="AV285" s="12" t="s">
        <v>87</v>
      </c>
      <c r="AW285" s="12" t="s">
        <v>32</v>
      </c>
      <c r="AX285" s="12" t="s">
        <v>77</v>
      </c>
      <c r="AY285" s="155" t="s">
        <v>120</v>
      </c>
    </row>
    <row r="286" spans="2:65" s="12" customFormat="1" ht="11.25">
      <c r="B286" s="154"/>
      <c r="D286" s="147" t="s">
        <v>204</v>
      </c>
      <c r="E286" s="155" t="s">
        <v>1</v>
      </c>
      <c r="F286" s="156" t="s">
        <v>380</v>
      </c>
      <c r="H286" s="157">
        <v>77.760000000000005</v>
      </c>
      <c r="I286" s="158"/>
      <c r="L286" s="154"/>
      <c r="M286" s="159"/>
      <c r="T286" s="160"/>
      <c r="AT286" s="155" t="s">
        <v>204</v>
      </c>
      <c r="AU286" s="155" t="s">
        <v>87</v>
      </c>
      <c r="AV286" s="12" t="s">
        <v>87</v>
      </c>
      <c r="AW286" s="12" t="s">
        <v>32</v>
      </c>
      <c r="AX286" s="12" t="s">
        <v>77</v>
      </c>
      <c r="AY286" s="155" t="s">
        <v>120</v>
      </c>
    </row>
    <row r="287" spans="2:65" s="12" customFormat="1" ht="11.25">
      <c r="B287" s="154"/>
      <c r="D287" s="147" t="s">
        <v>204</v>
      </c>
      <c r="E287" s="155" t="s">
        <v>1</v>
      </c>
      <c r="F287" s="156" t="s">
        <v>381</v>
      </c>
      <c r="H287" s="157">
        <v>4.32</v>
      </c>
      <c r="I287" s="158"/>
      <c r="L287" s="154"/>
      <c r="M287" s="159"/>
      <c r="T287" s="160"/>
      <c r="AT287" s="155" t="s">
        <v>204</v>
      </c>
      <c r="AU287" s="155" t="s">
        <v>87</v>
      </c>
      <c r="AV287" s="12" t="s">
        <v>87</v>
      </c>
      <c r="AW287" s="12" t="s">
        <v>32</v>
      </c>
      <c r="AX287" s="12" t="s">
        <v>77</v>
      </c>
      <c r="AY287" s="155" t="s">
        <v>120</v>
      </c>
    </row>
    <row r="288" spans="2:65" s="12" customFormat="1" ht="11.25">
      <c r="B288" s="154"/>
      <c r="D288" s="147" t="s">
        <v>204</v>
      </c>
      <c r="E288" s="155" t="s">
        <v>1</v>
      </c>
      <c r="F288" s="156" t="s">
        <v>382</v>
      </c>
      <c r="H288" s="157">
        <v>5.22</v>
      </c>
      <c r="I288" s="158"/>
      <c r="L288" s="154"/>
      <c r="M288" s="159"/>
      <c r="T288" s="160"/>
      <c r="AT288" s="155" t="s">
        <v>204</v>
      </c>
      <c r="AU288" s="155" t="s">
        <v>87</v>
      </c>
      <c r="AV288" s="12" t="s">
        <v>87</v>
      </c>
      <c r="AW288" s="12" t="s">
        <v>32</v>
      </c>
      <c r="AX288" s="12" t="s">
        <v>77</v>
      </c>
      <c r="AY288" s="155" t="s">
        <v>120</v>
      </c>
    </row>
    <row r="289" spans="2:65" s="12" customFormat="1" ht="11.25">
      <c r="B289" s="154"/>
      <c r="D289" s="147" t="s">
        <v>204</v>
      </c>
      <c r="E289" s="155" t="s">
        <v>1</v>
      </c>
      <c r="F289" s="156" t="s">
        <v>383</v>
      </c>
      <c r="H289" s="157">
        <v>14.4</v>
      </c>
      <c r="I289" s="158"/>
      <c r="L289" s="154"/>
      <c r="M289" s="159"/>
      <c r="T289" s="160"/>
      <c r="AT289" s="155" t="s">
        <v>204</v>
      </c>
      <c r="AU289" s="155" t="s">
        <v>87</v>
      </c>
      <c r="AV289" s="12" t="s">
        <v>87</v>
      </c>
      <c r="AW289" s="12" t="s">
        <v>32</v>
      </c>
      <c r="AX289" s="12" t="s">
        <v>77</v>
      </c>
      <c r="AY289" s="155" t="s">
        <v>120</v>
      </c>
    </row>
    <row r="290" spans="2:65" s="12" customFormat="1" ht="11.25">
      <c r="B290" s="154"/>
      <c r="D290" s="147" t="s">
        <v>204</v>
      </c>
      <c r="E290" s="155" t="s">
        <v>1</v>
      </c>
      <c r="F290" s="156" t="s">
        <v>384</v>
      </c>
      <c r="H290" s="157">
        <v>8.2799999999999994</v>
      </c>
      <c r="I290" s="158"/>
      <c r="L290" s="154"/>
      <c r="M290" s="159"/>
      <c r="T290" s="160"/>
      <c r="AT290" s="155" t="s">
        <v>204</v>
      </c>
      <c r="AU290" s="155" t="s">
        <v>87</v>
      </c>
      <c r="AV290" s="12" t="s">
        <v>87</v>
      </c>
      <c r="AW290" s="12" t="s">
        <v>32</v>
      </c>
      <c r="AX290" s="12" t="s">
        <v>77</v>
      </c>
      <c r="AY290" s="155" t="s">
        <v>120</v>
      </c>
    </row>
    <row r="291" spans="2:65" s="12" customFormat="1" ht="11.25">
      <c r="B291" s="154"/>
      <c r="D291" s="147" t="s">
        <v>204</v>
      </c>
      <c r="E291" s="155" t="s">
        <v>1</v>
      </c>
      <c r="F291" s="156" t="s">
        <v>385</v>
      </c>
      <c r="H291" s="157">
        <v>62.1</v>
      </c>
      <c r="I291" s="158"/>
      <c r="L291" s="154"/>
      <c r="M291" s="159"/>
      <c r="T291" s="160"/>
      <c r="AT291" s="155" t="s">
        <v>204</v>
      </c>
      <c r="AU291" s="155" t="s">
        <v>87</v>
      </c>
      <c r="AV291" s="12" t="s">
        <v>87</v>
      </c>
      <c r="AW291" s="12" t="s">
        <v>32</v>
      </c>
      <c r="AX291" s="12" t="s">
        <v>77</v>
      </c>
      <c r="AY291" s="155" t="s">
        <v>120</v>
      </c>
    </row>
    <row r="292" spans="2:65" s="12" customFormat="1" ht="11.25">
      <c r="B292" s="154"/>
      <c r="D292" s="147" t="s">
        <v>204</v>
      </c>
      <c r="E292" s="155" t="s">
        <v>1</v>
      </c>
      <c r="F292" s="156" t="s">
        <v>386</v>
      </c>
      <c r="H292" s="157">
        <v>4.7699999999999996</v>
      </c>
      <c r="I292" s="158"/>
      <c r="L292" s="154"/>
      <c r="M292" s="159"/>
      <c r="T292" s="160"/>
      <c r="AT292" s="155" t="s">
        <v>204</v>
      </c>
      <c r="AU292" s="155" t="s">
        <v>87</v>
      </c>
      <c r="AV292" s="12" t="s">
        <v>87</v>
      </c>
      <c r="AW292" s="12" t="s">
        <v>32</v>
      </c>
      <c r="AX292" s="12" t="s">
        <v>77</v>
      </c>
      <c r="AY292" s="155" t="s">
        <v>120</v>
      </c>
    </row>
    <row r="293" spans="2:65" s="14" customFormat="1" ht="11.25">
      <c r="B293" s="168"/>
      <c r="D293" s="147" t="s">
        <v>204</v>
      </c>
      <c r="E293" s="169" t="s">
        <v>1</v>
      </c>
      <c r="F293" s="170" t="s">
        <v>242</v>
      </c>
      <c r="H293" s="171">
        <v>191.1</v>
      </c>
      <c r="I293" s="172"/>
      <c r="L293" s="168"/>
      <c r="M293" s="173"/>
      <c r="T293" s="174"/>
      <c r="AT293" s="169" t="s">
        <v>204</v>
      </c>
      <c r="AU293" s="169" t="s">
        <v>87</v>
      </c>
      <c r="AV293" s="14" t="s">
        <v>202</v>
      </c>
      <c r="AW293" s="14" t="s">
        <v>32</v>
      </c>
      <c r="AX293" s="14" t="s">
        <v>85</v>
      </c>
      <c r="AY293" s="169" t="s">
        <v>120</v>
      </c>
    </row>
    <row r="294" spans="2:65" s="1" customFormat="1" ht="24.2" customHeight="1">
      <c r="B294" s="133"/>
      <c r="C294" s="134" t="s">
        <v>387</v>
      </c>
      <c r="D294" s="134" t="s">
        <v>123</v>
      </c>
      <c r="E294" s="135" t="s">
        <v>388</v>
      </c>
      <c r="F294" s="136" t="s">
        <v>389</v>
      </c>
      <c r="G294" s="137" t="s">
        <v>200</v>
      </c>
      <c r="H294" s="138">
        <v>10.35</v>
      </c>
      <c r="I294" s="139"/>
      <c r="J294" s="140">
        <f>ROUND(I294*H294,2)</f>
        <v>0</v>
      </c>
      <c r="K294" s="136" t="s">
        <v>201</v>
      </c>
      <c r="L294" s="33"/>
      <c r="M294" s="141" t="s">
        <v>1</v>
      </c>
      <c r="N294" s="142" t="s">
        <v>42</v>
      </c>
      <c r="P294" s="143">
        <f>O294*H294</f>
        <v>0</v>
      </c>
      <c r="Q294" s="143">
        <v>0</v>
      </c>
      <c r="R294" s="143">
        <f>Q294*H294</f>
        <v>0</v>
      </c>
      <c r="S294" s="143">
        <v>6.5000000000000002E-2</v>
      </c>
      <c r="T294" s="144">
        <f>S294*H294</f>
        <v>0.67274999999999996</v>
      </c>
      <c r="AR294" s="145" t="s">
        <v>202</v>
      </c>
      <c r="AT294" s="145" t="s">
        <v>123</v>
      </c>
      <c r="AU294" s="145" t="s">
        <v>87</v>
      </c>
      <c r="AY294" s="18" t="s">
        <v>120</v>
      </c>
      <c r="BE294" s="146">
        <f>IF(N294="základní",J294,0)</f>
        <v>0</v>
      </c>
      <c r="BF294" s="146">
        <f>IF(N294="snížená",J294,0)</f>
        <v>0</v>
      </c>
      <c r="BG294" s="146">
        <f>IF(N294="zákl. přenesená",J294,0)</f>
        <v>0</v>
      </c>
      <c r="BH294" s="146">
        <f>IF(N294="sníž. přenesená",J294,0)</f>
        <v>0</v>
      </c>
      <c r="BI294" s="146">
        <f>IF(N294="nulová",J294,0)</f>
        <v>0</v>
      </c>
      <c r="BJ294" s="18" t="s">
        <v>85</v>
      </c>
      <c r="BK294" s="146">
        <f>ROUND(I294*H294,2)</f>
        <v>0</v>
      </c>
      <c r="BL294" s="18" t="s">
        <v>202</v>
      </c>
      <c r="BM294" s="145" t="s">
        <v>390</v>
      </c>
    </row>
    <row r="295" spans="2:65" s="1" customFormat="1" ht="19.5">
      <c r="B295" s="33"/>
      <c r="D295" s="147" t="s">
        <v>129</v>
      </c>
      <c r="F295" s="148" t="s">
        <v>391</v>
      </c>
      <c r="I295" s="149"/>
      <c r="L295" s="33"/>
      <c r="M295" s="150"/>
      <c r="T295" s="57"/>
      <c r="AT295" s="18" t="s">
        <v>129</v>
      </c>
      <c r="AU295" s="18" t="s">
        <v>87</v>
      </c>
    </row>
    <row r="296" spans="2:65" s="12" customFormat="1" ht="11.25">
      <c r="B296" s="154"/>
      <c r="D296" s="147" t="s">
        <v>204</v>
      </c>
      <c r="E296" s="155" t="s">
        <v>1</v>
      </c>
      <c r="F296" s="156" t="s">
        <v>355</v>
      </c>
      <c r="H296" s="157">
        <v>1.08</v>
      </c>
      <c r="I296" s="158"/>
      <c r="L296" s="154"/>
      <c r="M296" s="159"/>
      <c r="T296" s="160"/>
      <c r="AT296" s="155" t="s">
        <v>204</v>
      </c>
      <c r="AU296" s="155" t="s">
        <v>87</v>
      </c>
      <c r="AV296" s="12" t="s">
        <v>87</v>
      </c>
      <c r="AW296" s="12" t="s">
        <v>32</v>
      </c>
      <c r="AX296" s="12" t="s">
        <v>77</v>
      </c>
      <c r="AY296" s="155" t="s">
        <v>120</v>
      </c>
    </row>
    <row r="297" spans="2:65" s="12" customFormat="1" ht="11.25">
      <c r="B297" s="154"/>
      <c r="D297" s="147" t="s">
        <v>204</v>
      </c>
      <c r="E297" s="155" t="s">
        <v>1</v>
      </c>
      <c r="F297" s="156" t="s">
        <v>356</v>
      </c>
      <c r="H297" s="157">
        <v>0.63</v>
      </c>
      <c r="I297" s="158"/>
      <c r="L297" s="154"/>
      <c r="M297" s="159"/>
      <c r="T297" s="160"/>
      <c r="AT297" s="155" t="s">
        <v>204</v>
      </c>
      <c r="AU297" s="155" t="s">
        <v>87</v>
      </c>
      <c r="AV297" s="12" t="s">
        <v>87</v>
      </c>
      <c r="AW297" s="12" t="s">
        <v>32</v>
      </c>
      <c r="AX297" s="12" t="s">
        <v>77</v>
      </c>
      <c r="AY297" s="155" t="s">
        <v>120</v>
      </c>
    </row>
    <row r="298" spans="2:65" s="12" customFormat="1" ht="11.25">
      <c r="B298" s="154"/>
      <c r="D298" s="147" t="s">
        <v>204</v>
      </c>
      <c r="E298" s="155" t="s">
        <v>1</v>
      </c>
      <c r="F298" s="156" t="s">
        <v>357</v>
      </c>
      <c r="H298" s="157">
        <v>8.64</v>
      </c>
      <c r="I298" s="158"/>
      <c r="L298" s="154"/>
      <c r="M298" s="159"/>
      <c r="T298" s="160"/>
      <c r="AT298" s="155" t="s">
        <v>204</v>
      </c>
      <c r="AU298" s="155" t="s">
        <v>87</v>
      </c>
      <c r="AV298" s="12" t="s">
        <v>87</v>
      </c>
      <c r="AW298" s="12" t="s">
        <v>32</v>
      </c>
      <c r="AX298" s="12" t="s">
        <v>77</v>
      </c>
      <c r="AY298" s="155" t="s">
        <v>120</v>
      </c>
    </row>
    <row r="299" spans="2:65" s="14" customFormat="1" ht="11.25">
      <c r="B299" s="168"/>
      <c r="D299" s="147" t="s">
        <v>204</v>
      </c>
      <c r="E299" s="169" t="s">
        <v>1</v>
      </c>
      <c r="F299" s="170" t="s">
        <v>242</v>
      </c>
      <c r="H299" s="171">
        <v>10.35</v>
      </c>
      <c r="I299" s="172"/>
      <c r="L299" s="168"/>
      <c r="M299" s="173"/>
      <c r="T299" s="174"/>
      <c r="AT299" s="169" t="s">
        <v>204</v>
      </c>
      <c r="AU299" s="169" t="s">
        <v>87</v>
      </c>
      <c r="AV299" s="14" t="s">
        <v>202</v>
      </c>
      <c r="AW299" s="14" t="s">
        <v>32</v>
      </c>
      <c r="AX299" s="14" t="s">
        <v>85</v>
      </c>
      <c r="AY299" s="169" t="s">
        <v>120</v>
      </c>
    </row>
    <row r="300" spans="2:65" s="1" customFormat="1" ht="24.2" customHeight="1">
      <c r="B300" s="133"/>
      <c r="C300" s="134" t="s">
        <v>392</v>
      </c>
      <c r="D300" s="134" t="s">
        <v>123</v>
      </c>
      <c r="E300" s="135" t="s">
        <v>393</v>
      </c>
      <c r="F300" s="136" t="s">
        <v>394</v>
      </c>
      <c r="G300" s="137" t="s">
        <v>200</v>
      </c>
      <c r="H300" s="138">
        <v>23.22</v>
      </c>
      <c r="I300" s="139"/>
      <c r="J300" s="140">
        <f>ROUND(I300*H300,2)</f>
        <v>0</v>
      </c>
      <c r="K300" s="136" t="s">
        <v>201</v>
      </c>
      <c r="L300" s="33"/>
      <c r="M300" s="141" t="s">
        <v>1</v>
      </c>
      <c r="N300" s="142" t="s">
        <v>42</v>
      </c>
      <c r="P300" s="143">
        <f>O300*H300</f>
        <v>0</v>
      </c>
      <c r="Q300" s="143">
        <v>0</v>
      </c>
      <c r="R300" s="143">
        <f>Q300*H300</f>
        <v>0</v>
      </c>
      <c r="S300" s="143">
        <v>4.1000000000000002E-2</v>
      </c>
      <c r="T300" s="144">
        <f>S300*H300</f>
        <v>0.95201999999999998</v>
      </c>
      <c r="AR300" s="145" t="s">
        <v>202</v>
      </c>
      <c r="AT300" s="145" t="s">
        <v>123</v>
      </c>
      <c r="AU300" s="145" t="s">
        <v>87</v>
      </c>
      <c r="AY300" s="18" t="s">
        <v>120</v>
      </c>
      <c r="BE300" s="146">
        <f>IF(N300="základní",J300,0)</f>
        <v>0</v>
      </c>
      <c r="BF300" s="146">
        <f>IF(N300="snížená",J300,0)</f>
        <v>0</v>
      </c>
      <c r="BG300" s="146">
        <f>IF(N300="zákl. přenesená",J300,0)</f>
        <v>0</v>
      </c>
      <c r="BH300" s="146">
        <f>IF(N300="sníž. přenesená",J300,0)</f>
        <v>0</v>
      </c>
      <c r="BI300" s="146">
        <f>IF(N300="nulová",J300,0)</f>
        <v>0</v>
      </c>
      <c r="BJ300" s="18" t="s">
        <v>85</v>
      </c>
      <c r="BK300" s="146">
        <f>ROUND(I300*H300,2)</f>
        <v>0</v>
      </c>
      <c r="BL300" s="18" t="s">
        <v>202</v>
      </c>
      <c r="BM300" s="145" t="s">
        <v>395</v>
      </c>
    </row>
    <row r="301" spans="2:65" s="1" customFormat="1" ht="19.5">
      <c r="B301" s="33"/>
      <c r="D301" s="147" t="s">
        <v>129</v>
      </c>
      <c r="F301" s="148" t="s">
        <v>391</v>
      </c>
      <c r="I301" s="149"/>
      <c r="L301" s="33"/>
      <c r="M301" s="150"/>
      <c r="T301" s="57"/>
      <c r="AT301" s="18" t="s">
        <v>129</v>
      </c>
      <c r="AU301" s="18" t="s">
        <v>87</v>
      </c>
    </row>
    <row r="302" spans="2:65" s="12" customFormat="1" ht="11.25">
      <c r="B302" s="154"/>
      <c r="D302" s="147" t="s">
        <v>204</v>
      </c>
      <c r="E302" s="155" t="s">
        <v>1</v>
      </c>
      <c r="F302" s="156" t="s">
        <v>362</v>
      </c>
      <c r="H302" s="157">
        <v>18.72</v>
      </c>
      <c r="I302" s="158"/>
      <c r="L302" s="154"/>
      <c r="M302" s="159"/>
      <c r="T302" s="160"/>
      <c r="AT302" s="155" t="s">
        <v>204</v>
      </c>
      <c r="AU302" s="155" t="s">
        <v>87</v>
      </c>
      <c r="AV302" s="12" t="s">
        <v>87</v>
      </c>
      <c r="AW302" s="12" t="s">
        <v>32</v>
      </c>
      <c r="AX302" s="12" t="s">
        <v>77</v>
      </c>
      <c r="AY302" s="155" t="s">
        <v>120</v>
      </c>
    </row>
    <row r="303" spans="2:65" s="12" customFormat="1" ht="11.25">
      <c r="B303" s="154"/>
      <c r="D303" s="147" t="s">
        <v>204</v>
      </c>
      <c r="E303" s="155" t="s">
        <v>1</v>
      </c>
      <c r="F303" s="156" t="s">
        <v>363</v>
      </c>
      <c r="H303" s="157">
        <v>1.62</v>
      </c>
      <c r="I303" s="158"/>
      <c r="L303" s="154"/>
      <c r="M303" s="159"/>
      <c r="T303" s="160"/>
      <c r="AT303" s="155" t="s">
        <v>204</v>
      </c>
      <c r="AU303" s="155" t="s">
        <v>87</v>
      </c>
      <c r="AV303" s="12" t="s">
        <v>87</v>
      </c>
      <c r="AW303" s="12" t="s">
        <v>32</v>
      </c>
      <c r="AX303" s="12" t="s">
        <v>77</v>
      </c>
      <c r="AY303" s="155" t="s">
        <v>120</v>
      </c>
    </row>
    <row r="304" spans="2:65" s="12" customFormat="1" ht="11.25">
      <c r="B304" s="154"/>
      <c r="D304" s="147" t="s">
        <v>204</v>
      </c>
      <c r="E304" s="155" t="s">
        <v>1</v>
      </c>
      <c r="F304" s="156" t="s">
        <v>364</v>
      </c>
      <c r="H304" s="157">
        <v>2.88</v>
      </c>
      <c r="I304" s="158"/>
      <c r="L304" s="154"/>
      <c r="M304" s="159"/>
      <c r="T304" s="160"/>
      <c r="AT304" s="155" t="s">
        <v>204</v>
      </c>
      <c r="AU304" s="155" t="s">
        <v>87</v>
      </c>
      <c r="AV304" s="12" t="s">
        <v>87</v>
      </c>
      <c r="AW304" s="12" t="s">
        <v>32</v>
      </c>
      <c r="AX304" s="12" t="s">
        <v>77</v>
      </c>
      <c r="AY304" s="155" t="s">
        <v>120</v>
      </c>
    </row>
    <row r="305" spans="2:65" s="14" customFormat="1" ht="11.25">
      <c r="B305" s="168"/>
      <c r="D305" s="147" t="s">
        <v>204</v>
      </c>
      <c r="E305" s="169" t="s">
        <v>1</v>
      </c>
      <c r="F305" s="170" t="s">
        <v>242</v>
      </c>
      <c r="H305" s="171">
        <v>23.22</v>
      </c>
      <c r="I305" s="172"/>
      <c r="L305" s="168"/>
      <c r="M305" s="173"/>
      <c r="T305" s="174"/>
      <c r="AT305" s="169" t="s">
        <v>204</v>
      </c>
      <c r="AU305" s="169" t="s">
        <v>87</v>
      </c>
      <c r="AV305" s="14" t="s">
        <v>202</v>
      </c>
      <c r="AW305" s="14" t="s">
        <v>32</v>
      </c>
      <c r="AX305" s="14" t="s">
        <v>85</v>
      </c>
      <c r="AY305" s="169" t="s">
        <v>120</v>
      </c>
    </row>
    <row r="306" spans="2:65" s="1" customFormat="1" ht="24.2" customHeight="1">
      <c r="B306" s="133"/>
      <c r="C306" s="134" t="s">
        <v>396</v>
      </c>
      <c r="D306" s="134" t="s">
        <v>123</v>
      </c>
      <c r="E306" s="135" t="s">
        <v>397</v>
      </c>
      <c r="F306" s="136" t="s">
        <v>398</v>
      </c>
      <c r="G306" s="137" t="s">
        <v>200</v>
      </c>
      <c r="H306" s="138">
        <v>19.951000000000001</v>
      </c>
      <c r="I306" s="139"/>
      <c r="J306" s="140">
        <f>ROUND(I306*H306,2)</f>
        <v>0</v>
      </c>
      <c r="K306" s="136" t="s">
        <v>201</v>
      </c>
      <c r="L306" s="33"/>
      <c r="M306" s="141" t="s">
        <v>1</v>
      </c>
      <c r="N306" s="142" t="s">
        <v>42</v>
      </c>
      <c r="P306" s="143">
        <f>O306*H306</f>
        <v>0</v>
      </c>
      <c r="Q306" s="143">
        <v>0</v>
      </c>
      <c r="R306" s="143">
        <f>Q306*H306</f>
        <v>0</v>
      </c>
      <c r="S306" s="143">
        <v>3.4000000000000002E-2</v>
      </c>
      <c r="T306" s="144">
        <f>S306*H306</f>
        <v>0.6783340000000001</v>
      </c>
      <c r="AR306" s="145" t="s">
        <v>202</v>
      </c>
      <c r="AT306" s="145" t="s">
        <v>123</v>
      </c>
      <c r="AU306" s="145" t="s">
        <v>87</v>
      </c>
      <c r="AY306" s="18" t="s">
        <v>120</v>
      </c>
      <c r="BE306" s="146">
        <f>IF(N306="základní",J306,0)</f>
        <v>0</v>
      </c>
      <c r="BF306" s="146">
        <f>IF(N306="snížená",J306,0)</f>
        <v>0</v>
      </c>
      <c r="BG306" s="146">
        <f>IF(N306="zákl. přenesená",J306,0)</f>
        <v>0</v>
      </c>
      <c r="BH306" s="146">
        <f>IF(N306="sníž. přenesená",J306,0)</f>
        <v>0</v>
      </c>
      <c r="BI306" s="146">
        <f>IF(N306="nulová",J306,0)</f>
        <v>0</v>
      </c>
      <c r="BJ306" s="18" t="s">
        <v>85</v>
      </c>
      <c r="BK306" s="146">
        <f>ROUND(I306*H306,2)</f>
        <v>0</v>
      </c>
      <c r="BL306" s="18" t="s">
        <v>202</v>
      </c>
      <c r="BM306" s="145" t="s">
        <v>399</v>
      </c>
    </row>
    <row r="307" spans="2:65" s="1" customFormat="1" ht="19.5">
      <c r="B307" s="33"/>
      <c r="D307" s="147" t="s">
        <v>129</v>
      </c>
      <c r="F307" s="148" t="s">
        <v>391</v>
      </c>
      <c r="I307" s="149"/>
      <c r="L307" s="33"/>
      <c r="M307" s="150"/>
      <c r="T307" s="57"/>
      <c r="AT307" s="18" t="s">
        <v>129</v>
      </c>
      <c r="AU307" s="18" t="s">
        <v>87</v>
      </c>
    </row>
    <row r="308" spans="2:65" s="12" customFormat="1" ht="11.25">
      <c r="B308" s="154"/>
      <c r="D308" s="147" t="s">
        <v>204</v>
      </c>
      <c r="E308" s="155" t="s">
        <v>1</v>
      </c>
      <c r="F308" s="156" t="s">
        <v>369</v>
      </c>
      <c r="H308" s="157">
        <v>3.3</v>
      </c>
      <c r="I308" s="158"/>
      <c r="L308" s="154"/>
      <c r="M308" s="159"/>
      <c r="T308" s="160"/>
      <c r="AT308" s="155" t="s">
        <v>204</v>
      </c>
      <c r="AU308" s="155" t="s">
        <v>87</v>
      </c>
      <c r="AV308" s="12" t="s">
        <v>87</v>
      </c>
      <c r="AW308" s="12" t="s">
        <v>32</v>
      </c>
      <c r="AX308" s="12" t="s">
        <v>77</v>
      </c>
      <c r="AY308" s="155" t="s">
        <v>120</v>
      </c>
    </row>
    <row r="309" spans="2:65" s="12" customFormat="1" ht="11.25">
      <c r="B309" s="154"/>
      <c r="D309" s="147" t="s">
        <v>204</v>
      </c>
      <c r="E309" s="155" t="s">
        <v>1</v>
      </c>
      <c r="F309" s="156" t="s">
        <v>370</v>
      </c>
      <c r="H309" s="157">
        <v>4.8380000000000001</v>
      </c>
      <c r="I309" s="158"/>
      <c r="L309" s="154"/>
      <c r="M309" s="159"/>
      <c r="T309" s="160"/>
      <c r="AT309" s="155" t="s">
        <v>204</v>
      </c>
      <c r="AU309" s="155" t="s">
        <v>87</v>
      </c>
      <c r="AV309" s="12" t="s">
        <v>87</v>
      </c>
      <c r="AW309" s="12" t="s">
        <v>32</v>
      </c>
      <c r="AX309" s="12" t="s">
        <v>77</v>
      </c>
      <c r="AY309" s="155" t="s">
        <v>120</v>
      </c>
    </row>
    <row r="310" spans="2:65" s="12" customFormat="1" ht="11.25">
      <c r="B310" s="154"/>
      <c r="D310" s="147" t="s">
        <v>204</v>
      </c>
      <c r="E310" s="155" t="s">
        <v>1</v>
      </c>
      <c r="F310" s="156" t="s">
        <v>371</v>
      </c>
      <c r="H310" s="157">
        <v>6.75</v>
      </c>
      <c r="I310" s="158"/>
      <c r="L310" s="154"/>
      <c r="M310" s="159"/>
      <c r="T310" s="160"/>
      <c r="AT310" s="155" t="s">
        <v>204</v>
      </c>
      <c r="AU310" s="155" t="s">
        <v>87</v>
      </c>
      <c r="AV310" s="12" t="s">
        <v>87</v>
      </c>
      <c r="AW310" s="12" t="s">
        <v>32</v>
      </c>
      <c r="AX310" s="12" t="s">
        <v>77</v>
      </c>
      <c r="AY310" s="155" t="s">
        <v>120</v>
      </c>
    </row>
    <row r="311" spans="2:65" s="12" customFormat="1" ht="11.25">
      <c r="B311" s="154"/>
      <c r="D311" s="147" t="s">
        <v>204</v>
      </c>
      <c r="E311" s="155" t="s">
        <v>1</v>
      </c>
      <c r="F311" s="156" t="s">
        <v>372</v>
      </c>
      <c r="H311" s="157">
        <v>2.7</v>
      </c>
      <c r="I311" s="158"/>
      <c r="L311" s="154"/>
      <c r="M311" s="159"/>
      <c r="T311" s="160"/>
      <c r="AT311" s="155" t="s">
        <v>204</v>
      </c>
      <c r="AU311" s="155" t="s">
        <v>87</v>
      </c>
      <c r="AV311" s="12" t="s">
        <v>87</v>
      </c>
      <c r="AW311" s="12" t="s">
        <v>32</v>
      </c>
      <c r="AX311" s="12" t="s">
        <v>77</v>
      </c>
      <c r="AY311" s="155" t="s">
        <v>120</v>
      </c>
    </row>
    <row r="312" spans="2:65" s="12" customFormat="1" ht="11.25">
      <c r="B312" s="154"/>
      <c r="D312" s="147" t="s">
        <v>204</v>
      </c>
      <c r="E312" s="155" t="s">
        <v>1</v>
      </c>
      <c r="F312" s="156" t="s">
        <v>373</v>
      </c>
      <c r="H312" s="157">
        <v>2.363</v>
      </c>
      <c r="I312" s="158"/>
      <c r="L312" s="154"/>
      <c r="M312" s="159"/>
      <c r="T312" s="160"/>
      <c r="AT312" s="155" t="s">
        <v>204</v>
      </c>
      <c r="AU312" s="155" t="s">
        <v>87</v>
      </c>
      <c r="AV312" s="12" t="s">
        <v>87</v>
      </c>
      <c r="AW312" s="12" t="s">
        <v>32</v>
      </c>
      <c r="AX312" s="12" t="s">
        <v>77</v>
      </c>
      <c r="AY312" s="155" t="s">
        <v>120</v>
      </c>
    </row>
    <row r="313" spans="2:65" s="14" customFormat="1" ht="11.25">
      <c r="B313" s="168"/>
      <c r="D313" s="147" t="s">
        <v>204</v>
      </c>
      <c r="E313" s="169" t="s">
        <v>1</v>
      </c>
      <c r="F313" s="170" t="s">
        <v>242</v>
      </c>
      <c r="H313" s="171">
        <v>19.951000000000001</v>
      </c>
      <c r="I313" s="172"/>
      <c r="L313" s="168"/>
      <c r="M313" s="173"/>
      <c r="T313" s="174"/>
      <c r="AT313" s="169" t="s">
        <v>204</v>
      </c>
      <c r="AU313" s="169" t="s">
        <v>87</v>
      </c>
      <c r="AV313" s="14" t="s">
        <v>202</v>
      </c>
      <c r="AW313" s="14" t="s">
        <v>32</v>
      </c>
      <c r="AX313" s="14" t="s">
        <v>85</v>
      </c>
      <c r="AY313" s="169" t="s">
        <v>120</v>
      </c>
    </row>
    <row r="314" spans="2:65" s="1" customFormat="1" ht="24.2" customHeight="1">
      <c r="B314" s="133"/>
      <c r="C314" s="134" t="s">
        <v>400</v>
      </c>
      <c r="D314" s="134" t="s">
        <v>123</v>
      </c>
      <c r="E314" s="135" t="s">
        <v>401</v>
      </c>
      <c r="F314" s="136" t="s">
        <v>402</v>
      </c>
      <c r="G314" s="137" t="s">
        <v>200</v>
      </c>
      <c r="H314" s="138">
        <v>186.33</v>
      </c>
      <c r="I314" s="139"/>
      <c r="J314" s="140">
        <f>ROUND(I314*H314,2)</f>
        <v>0</v>
      </c>
      <c r="K314" s="136" t="s">
        <v>201</v>
      </c>
      <c r="L314" s="33"/>
      <c r="M314" s="141" t="s">
        <v>1</v>
      </c>
      <c r="N314" s="142" t="s">
        <v>42</v>
      </c>
      <c r="P314" s="143">
        <f>O314*H314</f>
        <v>0</v>
      </c>
      <c r="Q314" s="143">
        <v>0</v>
      </c>
      <c r="R314" s="143">
        <f>Q314*H314</f>
        <v>0</v>
      </c>
      <c r="S314" s="143">
        <v>3.4000000000000002E-2</v>
      </c>
      <c r="T314" s="144">
        <f>S314*H314</f>
        <v>6.3352200000000005</v>
      </c>
      <c r="AR314" s="145" t="s">
        <v>202</v>
      </c>
      <c r="AT314" s="145" t="s">
        <v>123</v>
      </c>
      <c r="AU314" s="145" t="s">
        <v>87</v>
      </c>
      <c r="AY314" s="18" t="s">
        <v>120</v>
      </c>
      <c r="BE314" s="146">
        <f>IF(N314="základní",J314,0)</f>
        <v>0</v>
      </c>
      <c r="BF314" s="146">
        <f>IF(N314="snížená",J314,0)</f>
        <v>0</v>
      </c>
      <c r="BG314" s="146">
        <f>IF(N314="zákl. přenesená",J314,0)</f>
        <v>0</v>
      </c>
      <c r="BH314" s="146">
        <f>IF(N314="sníž. přenesená",J314,0)</f>
        <v>0</v>
      </c>
      <c r="BI314" s="146">
        <f>IF(N314="nulová",J314,0)</f>
        <v>0</v>
      </c>
      <c r="BJ314" s="18" t="s">
        <v>85</v>
      </c>
      <c r="BK314" s="146">
        <f>ROUND(I314*H314,2)</f>
        <v>0</v>
      </c>
      <c r="BL314" s="18" t="s">
        <v>202</v>
      </c>
      <c r="BM314" s="145" t="s">
        <v>403</v>
      </c>
    </row>
    <row r="315" spans="2:65" s="1" customFormat="1" ht="19.5">
      <c r="B315" s="33"/>
      <c r="D315" s="147" t="s">
        <v>129</v>
      </c>
      <c r="F315" s="148" t="s">
        <v>391</v>
      </c>
      <c r="I315" s="149"/>
      <c r="L315" s="33"/>
      <c r="M315" s="150"/>
      <c r="T315" s="57"/>
      <c r="AT315" s="18" t="s">
        <v>129</v>
      </c>
      <c r="AU315" s="18" t="s">
        <v>87</v>
      </c>
    </row>
    <row r="316" spans="2:65" s="12" customFormat="1" ht="11.25">
      <c r="B316" s="154"/>
      <c r="D316" s="147" t="s">
        <v>204</v>
      </c>
      <c r="E316" s="155" t="s">
        <v>1</v>
      </c>
      <c r="F316" s="156" t="s">
        <v>378</v>
      </c>
      <c r="H316" s="157">
        <v>9.6</v>
      </c>
      <c r="I316" s="158"/>
      <c r="L316" s="154"/>
      <c r="M316" s="159"/>
      <c r="T316" s="160"/>
      <c r="AT316" s="155" t="s">
        <v>204</v>
      </c>
      <c r="AU316" s="155" t="s">
        <v>87</v>
      </c>
      <c r="AV316" s="12" t="s">
        <v>87</v>
      </c>
      <c r="AW316" s="12" t="s">
        <v>32</v>
      </c>
      <c r="AX316" s="12" t="s">
        <v>77</v>
      </c>
      <c r="AY316" s="155" t="s">
        <v>120</v>
      </c>
    </row>
    <row r="317" spans="2:65" s="12" customFormat="1" ht="11.25">
      <c r="B317" s="154"/>
      <c r="D317" s="147" t="s">
        <v>204</v>
      </c>
      <c r="E317" s="155" t="s">
        <v>1</v>
      </c>
      <c r="F317" s="156" t="s">
        <v>379</v>
      </c>
      <c r="H317" s="157">
        <v>4.6500000000000004</v>
      </c>
      <c r="I317" s="158"/>
      <c r="L317" s="154"/>
      <c r="M317" s="159"/>
      <c r="T317" s="160"/>
      <c r="AT317" s="155" t="s">
        <v>204</v>
      </c>
      <c r="AU317" s="155" t="s">
        <v>87</v>
      </c>
      <c r="AV317" s="12" t="s">
        <v>87</v>
      </c>
      <c r="AW317" s="12" t="s">
        <v>32</v>
      </c>
      <c r="AX317" s="12" t="s">
        <v>77</v>
      </c>
      <c r="AY317" s="155" t="s">
        <v>120</v>
      </c>
    </row>
    <row r="318" spans="2:65" s="12" customFormat="1" ht="11.25">
      <c r="B318" s="154"/>
      <c r="D318" s="147" t="s">
        <v>204</v>
      </c>
      <c r="E318" s="155" t="s">
        <v>1</v>
      </c>
      <c r="F318" s="156" t="s">
        <v>380</v>
      </c>
      <c r="H318" s="157">
        <v>77.760000000000005</v>
      </c>
      <c r="I318" s="158"/>
      <c r="L318" s="154"/>
      <c r="M318" s="159"/>
      <c r="T318" s="160"/>
      <c r="AT318" s="155" t="s">
        <v>204</v>
      </c>
      <c r="AU318" s="155" t="s">
        <v>87</v>
      </c>
      <c r="AV318" s="12" t="s">
        <v>87</v>
      </c>
      <c r="AW318" s="12" t="s">
        <v>32</v>
      </c>
      <c r="AX318" s="12" t="s">
        <v>77</v>
      </c>
      <c r="AY318" s="155" t="s">
        <v>120</v>
      </c>
    </row>
    <row r="319" spans="2:65" s="12" customFormat="1" ht="11.25">
      <c r="B319" s="154"/>
      <c r="D319" s="147" t="s">
        <v>204</v>
      </c>
      <c r="E319" s="155" t="s">
        <v>1</v>
      </c>
      <c r="F319" s="156" t="s">
        <v>381</v>
      </c>
      <c r="H319" s="157">
        <v>4.32</v>
      </c>
      <c r="I319" s="158"/>
      <c r="L319" s="154"/>
      <c r="M319" s="159"/>
      <c r="T319" s="160"/>
      <c r="AT319" s="155" t="s">
        <v>204</v>
      </c>
      <c r="AU319" s="155" t="s">
        <v>87</v>
      </c>
      <c r="AV319" s="12" t="s">
        <v>87</v>
      </c>
      <c r="AW319" s="12" t="s">
        <v>32</v>
      </c>
      <c r="AX319" s="12" t="s">
        <v>77</v>
      </c>
      <c r="AY319" s="155" t="s">
        <v>120</v>
      </c>
    </row>
    <row r="320" spans="2:65" s="12" customFormat="1" ht="11.25">
      <c r="B320" s="154"/>
      <c r="D320" s="147" t="s">
        <v>204</v>
      </c>
      <c r="E320" s="155" t="s">
        <v>1</v>
      </c>
      <c r="F320" s="156" t="s">
        <v>382</v>
      </c>
      <c r="H320" s="157">
        <v>5.22</v>
      </c>
      <c r="I320" s="158"/>
      <c r="L320" s="154"/>
      <c r="M320" s="159"/>
      <c r="T320" s="160"/>
      <c r="AT320" s="155" t="s">
        <v>204</v>
      </c>
      <c r="AU320" s="155" t="s">
        <v>87</v>
      </c>
      <c r="AV320" s="12" t="s">
        <v>87</v>
      </c>
      <c r="AW320" s="12" t="s">
        <v>32</v>
      </c>
      <c r="AX320" s="12" t="s">
        <v>77</v>
      </c>
      <c r="AY320" s="155" t="s">
        <v>120</v>
      </c>
    </row>
    <row r="321" spans="2:65" s="12" customFormat="1" ht="11.25">
      <c r="B321" s="154"/>
      <c r="D321" s="147" t="s">
        <v>204</v>
      </c>
      <c r="E321" s="155" t="s">
        <v>1</v>
      </c>
      <c r="F321" s="156" t="s">
        <v>383</v>
      </c>
      <c r="H321" s="157">
        <v>14.4</v>
      </c>
      <c r="I321" s="158"/>
      <c r="L321" s="154"/>
      <c r="M321" s="159"/>
      <c r="T321" s="160"/>
      <c r="AT321" s="155" t="s">
        <v>204</v>
      </c>
      <c r="AU321" s="155" t="s">
        <v>87</v>
      </c>
      <c r="AV321" s="12" t="s">
        <v>87</v>
      </c>
      <c r="AW321" s="12" t="s">
        <v>32</v>
      </c>
      <c r="AX321" s="12" t="s">
        <v>77</v>
      </c>
      <c r="AY321" s="155" t="s">
        <v>120</v>
      </c>
    </row>
    <row r="322" spans="2:65" s="12" customFormat="1" ht="11.25">
      <c r="B322" s="154"/>
      <c r="D322" s="147" t="s">
        <v>204</v>
      </c>
      <c r="E322" s="155" t="s">
        <v>1</v>
      </c>
      <c r="F322" s="156" t="s">
        <v>384</v>
      </c>
      <c r="H322" s="157">
        <v>8.2799999999999994</v>
      </c>
      <c r="I322" s="158"/>
      <c r="L322" s="154"/>
      <c r="M322" s="159"/>
      <c r="T322" s="160"/>
      <c r="AT322" s="155" t="s">
        <v>204</v>
      </c>
      <c r="AU322" s="155" t="s">
        <v>87</v>
      </c>
      <c r="AV322" s="12" t="s">
        <v>87</v>
      </c>
      <c r="AW322" s="12" t="s">
        <v>32</v>
      </c>
      <c r="AX322" s="12" t="s">
        <v>77</v>
      </c>
      <c r="AY322" s="155" t="s">
        <v>120</v>
      </c>
    </row>
    <row r="323" spans="2:65" s="12" customFormat="1" ht="11.25">
      <c r="B323" s="154"/>
      <c r="D323" s="147" t="s">
        <v>204</v>
      </c>
      <c r="E323" s="155" t="s">
        <v>1</v>
      </c>
      <c r="F323" s="156" t="s">
        <v>385</v>
      </c>
      <c r="H323" s="157">
        <v>62.1</v>
      </c>
      <c r="I323" s="158"/>
      <c r="L323" s="154"/>
      <c r="M323" s="159"/>
      <c r="T323" s="160"/>
      <c r="AT323" s="155" t="s">
        <v>204</v>
      </c>
      <c r="AU323" s="155" t="s">
        <v>87</v>
      </c>
      <c r="AV323" s="12" t="s">
        <v>87</v>
      </c>
      <c r="AW323" s="12" t="s">
        <v>32</v>
      </c>
      <c r="AX323" s="12" t="s">
        <v>77</v>
      </c>
      <c r="AY323" s="155" t="s">
        <v>120</v>
      </c>
    </row>
    <row r="324" spans="2:65" s="14" customFormat="1" ht="11.25">
      <c r="B324" s="168"/>
      <c r="D324" s="147" t="s">
        <v>204</v>
      </c>
      <c r="E324" s="169" t="s">
        <v>1</v>
      </c>
      <c r="F324" s="170" t="s">
        <v>242</v>
      </c>
      <c r="H324" s="171">
        <v>186.33</v>
      </c>
      <c r="I324" s="172"/>
      <c r="L324" s="168"/>
      <c r="M324" s="173"/>
      <c r="T324" s="174"/>
      <c r="AT324" s="169" t="s">
        <v>204</v>
      </c>
      <c r="AU324" s="169" t="s">
        <v>87</v>
      </c>
      <c r="AV324" s="14" t="s">
        <v>202</v>
      </c>
      <c r="AW324" s="14" t="s">
        <v>32</v>
      </c>
      <c r="AX324" s="14" t="s">
        <v>85</v>
      </c>
      <c r="AY324" s="169" t="s">
        <v>120</v>
      </c>
    </row>
    <row r="325" spans="2:65" s="1" customFormat="1" ht="16.5" customHeight="1">
      <c r="B325" s="133"/>
      <c r="C325" s="134" t="s">
        <v>404</v>
      </c>
      <c r="D325" s="134" t="s">
        <v>123</v>
      </c>
      <c r="E325" s="135" t="s">
        <v>405</v>
      </c>
      <c r="F325" s="136" t="s">
        <v>406</v>
      </c>
      <c r="G325" s="137" t="s">
        <v>200</v>
      </c>
      <c r="H325" s="138">
        <v>83.25</v>
      </c>
      <c r="I325" s="139"/>
      <c r="J325" s="140">
        <f>ROUND(I325*H325,2)</f>
        <v>0</v>
      </c>
      <c r="K325" s="136" t="s">
        <v>1</v>
      </c>
      <c r="L325" s="33"/>
      <c r="M325" s="141" t="s">
        <v>1</v>
      </c>
      <c r="N325" s="142" t="s">
        <v>42</v>
      </c>
      <c r="P325" s="143">
        <f>O325*H325</f>
        <v>0</v>
      </c>
      <c r="Q325" s="143">
        <v>0</v>
      </c>
      <c r="R325" s="143">
        <f>Q325*H325</f>
        <v>0</v>
      </c>
      <c r="S325" s="143">
        <v>0</v>
      </c>
      <c r="T325" s="144">
        <f>S325*H325</f>
        <v>0</v>
      </c>
      <c r="AR325" s="145" t="s">
        <v>202</v>
      </c>
      <c r="AT325" s="145" t="s">
        <v>123</v>
      </c>
      <c r="AU325" s="145" t="s">
        <v>87</v>
      </c>
      <c r="AY325" s="18" t="s">
        <v>120</v>
      </c>
      <c r="BE325" s="146">
        <f>IF(N325="základní",J325,0)</f>
        <v>0</v>
      </c>
      <c r="BF325" s="146">
        <f>IF(N325="snížená",J325,0)</f>
        <v>0</v>
      </c>
      <c r="BG325" s="146">
        <f>IF(N325="zákl. přenesená",J325,0)</f>
        <v>0</v>
      </c>
      <c r="BH325" s="146">
        <f>IF(N325="sníž. přenesená",J325,0)</f>
        <v>0</v>
      </c>
      <c r="BI325" s="146">
        <f>IF(N325="nulová",J325,0)</f>
        <v>0</v>
      </c>
      <c r="BJ325" s="18" t="s">
        <v>85</v>
      </c>
      <c r="BK325" s="146">
        <f>ROUND(I325*H325,2)</f>
        <v>0</v>
      </c>
      <c r="BL325" s="18" t="s">
        <v>202</v>
      </c>
      <c r="BM325" s="145" t="s">
        <v>407</v>
      </c>
    </row>
    <row r="326" spans="2:65" s="12" customFormat="1" ht="11.25">
      <c r="B326" s="154"/>
      <c r="D326" s="147" t="s">
        <v>204</v>
      </c>
      <c r="E326" s="155" t="s">
        <v>1</v>
      </c>
      <c r="F326" s="156" t="s">
        <v>408</v>
      </c>
      <c r="H326" s="157">
        <v>10.125</v>
      </c>
      <c r="I326" s="158"/>
      <c r="L326" s="154"/>
      <c r="M326" s="159"/>
      <c r="T326" s="160"/>
      <c r="AT326" s="155" t="s">
        <v>204</v>
      </c>
      <c r="AU326" s="155" t="s">
        <v>87</v>
      </c>
      <c r="AV326" s="12" t="s">
        <v>87</v>
      </c>
      <c r="AW326" s="12" t="s">
        <v>32</v>
      </c>
      <c r="AX326" s="12" t="s">
        <v>77</v>
      </c>
      <c r="AY326" s="155" t="s">
        <v>120</v>
      </c>
    </row>
    <row r="327" spans="2:65" s="12" customFormat="1" ht="11.25">
      <c r="B327" s="154"/>
      <c r="D327" s="147" t="s">
        <v>204</v>
      </c>
      <c r="E327" s="155" t="s">
        <v>1</v>
      </c>
      <c r="F327" s="156" t="s">
        <v>409</v>
      </c>
      <c r="H327" s="157">
        <v>73.125</v>
      </c>
      <c r="I327" s="158"/>
      <c r="L327" s="154"/>
      <c r="M327" s="159"/>
      <c r="T327" s="160"/>
      <c r="AT327" s="155" t="s">
        <v>204</v>
      </c>
      <c r="AU327" s="155" t="s">
        <v>87</v>
      </c>
      <c r="AV327" s="12" t="s">
        <v>87</v>
      </c>
      <c r="AW327" s="12" t="s">
        <v>32</v>
      </c>
      <c r="AX327" s="12" t="s">
        <v>77</v>
      </c>
      <c r="AY327" s="155" t="s">
        <v>120</v>
      </c>
    </row>
    <row r="328" spans="2:65" s="14" customFormat="1" ht="11.25">
      <c r="B328" s="168"/>
      <c r="D328" s="147" t="s">
        <v>204</v>
      </c>
      <c r="E328" s="169" t="s">
        <v>1</v>
      </c>
      <c r="F328" s="170" t="s">
        <v>242</v>
      </c>
      <c r="H328" s="171">
        <v>83.25</v>
      </c>
      <c r="I328" s="172"/>
      <c r="L328" s="168"/>
      <c r="M328" s="173"/>
      <c r="T328" s="174"/>
      <c r="AT328" s="169" t="s">
        <v>204</v>
      </c>
      <c r="AU328" s="169" t="s">
        <v>87</v>
      </c>
      <c r="AV328" s="14" t="s">
        <v>202</v>
      </c>
      <c r="AW328" s="14" t="s">
        <v>32</v>
      </c>
      <c r="AX328" s="14" t="s">
        <v>85</v>
      </c>
      <c r="AY328" s="169" t="s">
        <v>120</v>
      </c>
    </row>
    <row r="329" spans="2:65" s="1" customFormat="1" ht="24.2" customHeight="1">
      <c r="B329" s="133"/>
      <c r="C329" s="134" t="s">
        <v>410</v>
      </c>
      <c r="D329" s="134" t="s">
        <v>123</v>
      </c>
      <c r="E329" s="135" t="s">
        <v>411</v>
      </c>
      <c r="F329" s="136" t="s">
        <v>412</v>
      </c>
      <c r="G329" s="137" t="s">
        <v>245</v>
      </c>
      <c r="H329" s="138">
        <v>3</v>
      </c>
      <c r="I329" s="139"/>
      <c r="J329" s="140">
        <f>ROUND(I329*H329,2)</f>
        <v>0</v>
      </c>
      <c r="K329" s="136" t="s">
        <v>201</v>
      </c>
      <c r="L329" s="33"/>
      <c r="M329" s="141" t="s">
        <v>1</v>
      </c>
      <c r="N329" s="142" t="s">
        <v>42</v>
      </c>
      <c r="P329" s="143">
        <f>O329*H329</f>
        <v>0</v>
      </c>
      <c r="Q329" s="143">
        <v>0</v>
      </c>
      <c r="R329" s="143">
        <f>Q329*H329</f>
        <v>0</v>
      </c>
      <c r="S329" s="143">
        <v>9.7000000000000003E-2</v>
      </c>
      <c r="T329" s="144">
        <f>S329*H329</f>
        <v>0.29100000000000004</v>
      </c>
      <c r="AR329" s="145" t="s">
        <v>202</v>
      </c>
      <c r="AT329" s="145" t="s">
        <v>123</v>
      </c>
      <c r="AU329" s="145" t="s">
        <v>87</v>
      </c>
      <c r="AY329" s="18" t="s">
        <v>120</v>
      </c>
      <c r="BE329" s="146">
        <f>IF(N329="základní",J329,0)</f>
        <v>0</v>
      </c>
      <c r="BF329" s="146">
        <f>IF(N329="snížená",J329,0)</f>
        <v>0</v>
      </c>
      <c r="BG329" s="146">
        <f>IF(N329="zákl. přenesená",J329,0)</f>
        <v>0</v>
      </c>
      <c r="BH329" s="146">
        <f>IF(N329="sníž. přenesená",J329,0)</f>
        <v>0</v>
      </c>
      <c r="BI329" s="146">
        <f>IF(N329="nulová",J329,0)</f>
        <v>0</v>
      </c>
      <c r="BJ329" s="18" t="s">
        <v>85</v>
      </c>
      <c r="BK329" s="146">
        <f>ROUND(I329*H329,2)</f>
        <v>0</v>
      </c>
      <c r="BL329" s="18" t="s">
        <v>202</v>
      </c>
      <c r="BM329" s="145" t="s">
        <v>413</v>
      </c>
    </row>
    <row r="330" spans="2:65" s="12" customFormat="1" ht="11.25">
      <c r="B330" s="154"/>
      <c r="D330" s="147" t="s">
        <v>204</v>
      </c>
      <c r="E330" s="155" t="s">
        <v>1</v>
      </c>
      <c r="F330" s="156" t="s">
        <v>414</v>
      </c>
      <c r="H330" s="157">
        <v>3</v>
      </c>
      <c r="I330" s="158"/>
      <c r="L330" s="154"/>
      <c r="M330" s="159"/>
      <c r="T330" s="160"/>
      <c r="AT330" s="155" t="s">
        <v>204</v>
      </c>
      <c r="AU330" s="155" t="s">
        <v>87</v>
      </c>
      <c r="AV330" s="12" t="s">
        <v>87</v>
      </c>
      <c r="AW330" s="12" t="s">
        <v>32</v>
      </c>
      <c r="AX330" s="12" t="s">
        <v>85</v>
      </c>
      <c r="AY330" s="155" t="s">
        <v>120</v>
      </c>
    </row>
    <row r="331" spans="2:65" s="1" customFormat="1" ht="37.9" customHeight="1">
      <c r="B331" s="133"/>
      <c r="C331" s="134" t="s">
        <v>415</v>
      </c>
      <c r="D331" s="134" t="s">
        <v>123</v>
      </c>
      <c r="E331" s="135" t="s">
        <v>416</v>
      </c>
      <c r="F331" s="136" t="s">
        <v>417</v>
      </c>
      <c r="G331" s="137" t="s">
        <v>200</v>
      </c>
      <c r="H331" s="138">
        <v>40</v>
      </c>
      <c r="I331" s="139"/>
      <c r="J331" s="140">
        <f>ROUND(I331*H331,2)</f>
        <v>0</v>
      </c>
      <c r="K331" s="136" t="s">
        <v>201</v>
      </c>
      <c r="L331" s="33"/>
      <c r="M331" s="141" t="s">
        <v>1</v>
      </c>
      <c r="N331" s="142" t="s">
        <v>42</v>
      </c>
      <c r="P331" s="143">
        <f>O331*H331</f>
        <v>0</v>
      </c>
      <c r="Q331" s="143">
        <v>0</v>
      </c>
      <c r="R331" s="143">
        <f>Q331*H331</f>
        <v>0</v>
      </c>
      <c r="S331" s="143">
        <v>4.5999999999999999E-2</v>
      </c>
      <c r="T331" s="144">
        <f>S331*H331</f>
        <v>1.8399999999999999</v>
      </c>
      <c r="AR331" s="145" t="s">
        <v>202</v>
      </c>
      <c r="AT331" s="145" t="s">
        <v>123</v>
      </c>
      <c r="AU331" s="145" t="s">
        <v>87</v>
      </c>
      <c r="AY331" s="18" t="s">
        <v>120</v>
      </c>
      <c r="BE331" s="146">
        <f>IF(N331="základní",J331,0)</f>
        <v>0</v>
      </c>
      <c r="BF331" s="146">
        <f>IF(N331="snížená",J331,0)</f>
        <v>0</v>
      </c>
      <c r="BG331" s="146">
        <f>IF(N331="zákl. přenesená",J331,0)</f>
        <v>0</v>
      </c>
      <c r="BH331" s="146">
        <f>IF(N331="sníž. přenesená",J331,0)</f>
        <v>0</v>
      </c>
      <c r="BI331" s="146">
        <f>IF(N331="nulová",J331,0)</f>
        <v>0</v>
      </c>
      <c r="BJ331" s="18" t="s">
        <v>85</v>
      </c>
      <c r="BK331" s="146">
        <f>ROUND(I331*H331,2)</f>
        <v>0</v>
      </c>
      <c r="BL331" s="18" t="s">
        <v>202</v>
      </c>
      <c r="BM331" s="145" t="s">
        <v>418</v>
      </c>
    </row>
    <row r="332" spans="2:65" s="12" customFormat="1" ht="11.25">
      <c r="B332" s="154"/>
      <c r="D332" s="147" t="s">
        <v>204</v>
      </c>
      <c r="E332" s="155" t="s">
        <v>1</v>
      </c>
      <c r="F332" s="156" t="s">
        <v>419</v>
      </c>
      <c r="H332" s="157">
        <v>40</v>
      </c>
      <c r="I332" s="158"/>
      <c r="L332" s="154"/>
      <c r="M332" s="159"/>
      <c r="T332" s="160"/>
      <c r="AT332" s="155" t="s">
        <v>204</v>
      </c>
      <c r="AU332" s="155" t="s">
        <v>87</v>
      </c>
      <c r="AV332" s="12" t="s">
        <v>87</v>
      </c>
      <c r="AW332" s="12" t="s">
        <v>32</v>
      </c>
      <c r="AX332" s="12" t="s">
        <v>85</v>
      </c>
      <c r="AY332" s="155" t="s">
        <v>120</v>
      </c>
    </row>
    <row r="333" spans="2:65" s="11" customFormat="1" ht="22.9" customHeight="1">
      <c r="B333" s="121"/>
      <c r="D333" s="122" t="s">
        <v>76</v>
      </c>
      <c r="E333" s="131" t="s">
        <v>420</v>
      </c>
      <c r="F333" s="131" t="s">
        <v>421</v>
      </c>
      <c r="I333" s="124"/>
      <c r="J333" s="132">
        <f>BK333</f>
        <v>0</v>
      </c>
      <c r="L333" s="121"/>
      <c r="M333" s="126"/>
      <c r="P333" s="127">
        <f>SUM(P334:P338)</f>
        <v>0</v>
      </c>
      <c r="R333" s="127">
        <f>SUM(R334:R338)</f>
        <v>0</v>
      </c>
      <c r="T333" s="128">
        <f>SUM(T334:T338)</f>
        <v>0</v>
      </c>
      <c r="AR333" s="122" t="s">
        <v>85</v>
      </c>
      <c r="AT333" s="129" t="s">
        <v>76</v>
      </c>
      <c r="AU333" s="129" t="s">
        <v>85</v>
      </c>
      <c r="AY333" s="122" t="s">
        <v>120</v>
      </c>
      <c r="BK333" s="130">
        <f>SUM(BK334:BK338)</f>
        <v>0</v>
      </c>
    </row>
    <row r="334" spans="2:65" s="1" customFormat="1" ht="24.2" customHeight="1">
      <c r="B334" s="133"/>
      <c r="C334" s="134" t="s">
        <v>422</v>
      </c>
      <c r="D334" s="134" t="s">
        <v>123</v>
      </c>
      <c r="E334" s="135" t="s">
        <v>423</v>
      </c>
      <c r="F334" s="136" t="s">
        <v>424</v>
      </c>
      <c r="G334" s="137" t="s">
        <v>425</v>
      </c>
      <c r="H334" s="138">
        <v>22.777999999999999</v>
      </c>
      <c r="I334" s="139"/>
      <c r="J334" s="140">
        <f>ROUND(I334*H334,2)</f>
        <v>0</v>
      </c>
      <c r="K334" s="136" t="s">
        <v>201</v>
      </c>
      <c r="L334" s="33"/>
      <c r="M334" s="141" t="s">
        <v>1</v>
      </c>
      <c r="N334" s="142" t="s">
        <v>42</v>
      </c>
      <c r="P334" s="143">
        <f>O334*H334</f>
        <v>0</v>
      </c>
      <c r="Q334" s="143">
        <v>0</v>
      </c>
      <c r="R334" s="143">
        <f>Q334*H334</f>
        <v>0</v>
      </c>
      <c r="S334" s="143">
        <v>0</v>
      </c>
      <c r="T334" s="144">
        <f>S334*H334</f>
        <v>0</v>
      </c>
      <c r="AR334" s="145" t="s">
        <v>202</v>
      </c>
      <c r="AT334" s="145" t="s">
        <v>123</v>
      </c>
      <c r="AU334" s="145" t="s">
        <v>87</v>
      </c>
      <c r="AY334" s="18" t="s">
        <v>120</v>
      </c>
      <c r="BE334" s="146">
        <f>IF(N334="základní",J334,0)</f>
        <v>0</v>
      </c>
      <c r="BF334" s="146">
        <f>IF(N334="snížená",J334,0)</f>
        <v>0</v>
      </c>
      <c r="BG334" s="146">
        <f>IF(N334="zákl. přenesená",J334,0)</f>
        <v>0</v>
      </c>
      <c r="BH334" s="146">
        <f>IF(N334="sníž. přenesená",J334,0)</f>
        <v>0</v>
      </c>
      <c r="BI334" s="146">
        <f>IF(N334="nulová",J334,0)</f>
        <v>0</v>
      </c>
      <c r="BJ334" s="18" t="s">
        <v>85</v>
      </c>
      <c r="BK334" s="146">
        <f>ROUND(I334*H334,2)</f>
        <v>0</v>
      </c>
      <c r="BL334" s="18" t="s">
        <v>202</v>
      </c>
      <c r="BM334" s="145" t="s">
        <v>426</v>
      </c>
    </row>
    <row r="335" spans="2:65" s="1" customFormat="1" ht="24.2" customHeight="1">
      <c r="B335" s="133"/>
      <c r="C335" s="134" t="s">
        <v>427</v>
      </c>
      <c r="D335" s="134" t="s">
        <v>123</v>
      </c>
      <c r="E335" s="135" t="s">
        <v>428</v>
      </c>
      <c r="F335" s="136" t="s">
        <v>429</v>
      </c>
      <c r="G335" s="137" t="s">
        <v>425</v>
      </c>
      <c r="H335" s="138">
        <v>22.777999999999999</v>
      </c>
      <c r="I335" s="139"/>
      <c r="J335" s="140">
        <f>ROUND(I335*H335,2)</f>
        <v>0</v>
      </c>
      <c r="K335" s="136" t="s">
        <v>201</v>
      </c>
      <c r="L335" s="33"/>
      <c r="M335" s="141" t="s">
        <v>1</v>
      </c>
      <c r="N335" s="142" t="s">
        <v>42</v>
      </c>
      <c r="P335" s="143">
        <f>O335*H335</f>
        <v>0</v>
      </c>
      <c r="Q335" s="143">
        <v>0</v>
      </c>
      <c r="R335" s="143">
        <f>Q335*H335</f>
        <v>0</v>
      </c>
      <c r="S335" s="143">
        <v>0</v>
      </c>
      <c r="T335" s="144">
        <f>S335*H335</f>
        <v>0</v>
      </c>
      <c r="AR335" s="145" t="s">
        <v>202</v>
      </c>
      <c r="AT335" s="145" t="s">
        <v>123</v>
      </c>
      <c r="AU335" s="145" t="s">
        <v>87</v>
      </c>
      <c r="AY335" s="18" t="s">
        <v>120</v>
      </c>
      <c r="BE335" s="146">
        <f>IF(N335="základní",J335,0)</f>
        <v>0</v>
      </c>
      <c r="BF335" s="146">
        <f>IF(N335="snížená",J335,0)</f>
        <v>0</v>
      </c>
      <c r="BG335" s="146">
        <f>IF(N335="zákl. přenesená",J335,0)</f>
        <v>0</v>
      </c>
      <c r="BH335" s="146">
        <f>IF(N335="sníž. přenesená",J335,0)</f>
        <v>0</v>
      </c>
      <c r="BI335" s="146">
        <f>IF(N335="nulová",J335,0)</f>
        <v>0</v>
      </c>
      <c r="BJ335" s="18" t="s">
        <v>85</v>
      </c>
      <c r="BK335" s="146">
        <f>ROUND(I335*H335,2)</f>
        <v>0</v>
      </c>
      <c r="BL335" s="18" t="s">
        <v>202</v>
      </c>
      <c r="BM335" s="145" t="s">
        <v>430</v>
      </c>
    </row>
    <row r="336" spans="2:65" s="1" customFormat="1" ht="24.2" customHeight="1">
      <c r="B336" s="133"/>
      <c r="C336" s="134" t="s">
        <v>431</v>
      </c>
      <c r="D336" s="134" t="s">
        <v>123</v>
      </c>
      <c r="E336" s="135" t="s">
        <v>432</v>
      </c>
      <c r="F336" s="136" t="s">
        <v>433</v>
      </c>
      <c r="G336" s="137" t="s">
        <v>425</v>
      </c>
      <c r="H336" s="138">
        <v>250.55799999999999</v>
      </c>
      <c r="I336" s="139"/>
      <c r="J336" s="140">
        <f>ROUND(I336*H336,2)</f>
        <v>0</v>
      </c>
      <c r="K336" s="136" t="s">
        <v>201</v>
      </c>
      <c r="L336" s="33"/>
      <c r="M336" s="141" t="s">
        <v>1</v>
      </c>
      <c r="N336" s="142" t="s">
        <v>42</v>
      </c>
      <c r="P336" s="143">
        <f>O336*H336</f>
        <v>0</v>
      </c>
      <c r="Q336" s="143">
        <v>0</v>
      </c>
      <c r="R336" s="143">
        <f>Q336*H336</f>
        <v>0</v>
      </c>
      <c r="S336" s="143">
        <v>0</v>
      </c>
      <c r="T336" s="144">
        <f>S336*H336</f>
        <v>0</v>
      </c>
      <c r="AR336" s="145" t="s">
        <v>202</v>
      </c>
      <c r="AT336" s="145" t="s">
        <v>123</v>
      </c>
      <c r="AU336" s="145" t="s">
        <v>87</v>
      </c>
      <c r="AY336" s="18" t="s">
        <v>120</v>
      </c>
      <c r="BE336" s="146">
        <f>IF(N336="základní",J336,0)</f>
        <v>0</v>
      </c>
      <c r="BF336" s="146">
        <f>IF(N336="snížená",J336,0)</f>
        <v>0</v>
      </c>
      <c r="BG336" s="146">
        <f>IF(N336="zákl. přenesená",J336,0)</f>
        <v>0</v>
      </c>
      <c r="BH336" s="146">
        <f>IF(N336="sníž. přenesená",J336,0)</f>
        <v>0</v>
      </c>
      <c r="BI336" s="146">
        <f>IF(N336="nulová",J336,0)</f>
        <v>0</v>
      </c>
      <c r="BJ336" s="18" t="s">
        <v>85</v>
      </c>
      <c r="BK336" s="146">
        <f>ROUND(I336*H336,2)</f>
        <v>0</v>
      </c>
      <c r="BL336" s="18" t="s">
        <v>202</v>
      </c>
      <c r="BM336" s="145" t="s">
        <v>434</v>
      </c>
    </row>
    <row r="337" spans="2:65" s="12" customFormat="1" ht="11.25">
      <c r="B337" s="154"/>
      <c r="D337" s="147" t="s">
        <v>204</v>
      </c>
      <c r="E337" s="155" t="s">
        <v>1</v>
      </c>
      <c r="F337" s="156" t="s">
        <v>435</v>
      </c>
      <c r="H337" s="157">
        <v>250.55799999999999</v>
      </c>
      <c r="I337" s="158"/>
      <c r="L337" s="154"/>
      <c r="M337" s="159"/>
      <c r="T337" s="160"/>
      <c r="AT337" s="155" t="s">
        <v>204</v>
      </c>
      <c r="AU337" s="155" t="s">
        <v>87</v>
      </c>
      <c r="AV337" s="12" t="s">
        <v>87</v>
      </c>
      <c r="AW337" s="12" t="s">
        <v>32</v>
      </c>
      <c r="AX337" s="12" t="s">
        <v>85</v>
      </c>
      <c r="AY337" s="155" t="s">
        <v>120</v>
      </c>
    </row>
    <row r="338" spans="2:65" s="1" customFormat="1" ht="33" customHeight="1">
      <c r="B338" s="133"/>
      <c r="C338" s="134" t="s">
        <v>436</v>
      </c>
      <c r="D338" s="134" t="s">
        <v>123</v>
      </c>
      <c r="E338" s="135" t="s">
        <v>437</v>
      </c>
      <c r="F338" s="136" t="s">
        <v>438</v>
      </c>
      <c r="G338" s="137" t="s">
        <v>425</v>
      </c>
      <c r="H338" s="138">
        <v>22.777999999999999</v>
      </c>
      <c r="I338" s="139"/>
      <c r="J338" s="140">
        <f>ROUND(I338*H338,2)</f>
        <v>0</v>
      </c>
      <c r="K338" s="136" t="s">
        <v>201</v>
      </c>
      <c r="L338" s="33"/>
      <c r="M338" s="141" t="s">
        <v>1</v>
      </c>
      <c r="N338" s="142" t="s">
        <v>42</v>
      </c>
      <c r="P338" s="143">
        <f>O338*H338</f>
        <v>0</v>
      </c>
      <c r="Q338" s="143">
        <v>0</v>
      </c>
      <c r="R338" s="143">
        <f>Q338*H338</f>
        <v>0</v>
      </c>
      <c r="S338" s="143">
        <v>0</v>
      </c>
      <c r="T338" s="144">
        <f>S338*H338</f>
        <v>0</v>
      </c>
      <c r="AR338" s="145" t="s">
        <v>202</v>
      </c>
      <c r="AT338" s="145" t="s">
        <v>123</v>
      </c>
      <c r="AU338" s="145" t="s">
        <v>87</v>
      </c>
      <c r="AY338" s="18" t="s">
        <v>120</v>
      </c>
      <c r="BE338" s="146">
        <f>IF(N338="základní",J338,0)</f>
        <v>0</v>
      </c>
      <c r="BF338" s="146">
        <f>IF(N338="snížená",J338,0)</f>
        <v>0</v>
      </c>
      <c r="BG338" s="146">
        <f>IF(N338="zákl. přenesená",J338,0)</f>
        <v>0</v>
      </c>
      <c r="BH338" s="146">
        <f>IF(N338="sníž. přenesená",J338,0)</f>
        <v>0</v>
      </c>
      <c r="BI338" s="146">
        <f>IF(N338="nulová",J338,0)</f>
        <v>0</v>
      </c>
      <c r="BJ338" s="18" t="s">
        <v>85</v>
      </c>
      <c r="BK338" s="146">
        <f>ROUND(I338*H338,2)</f>
        <v>0</v>
      </c>
      <c r="BL338" s="18" t="s">
        <v>202</v>
      </c>
      <c r="BM338" s="145" t="s">
        <v>439</v>
      </c>
    </row>
    <row r="339" spans="2:65" s="11" customFormat="1" ht="22.9" customHeight="1">
      <c r="B339" s="121"/>
      <c r="D339" s="122" t="s">
        <v>76</v>
      </c>
      <c r="E339" s="131" t="s">
        <v>440</v>
      </c>
      <c r="F339" s="131" t="s">
        <v>441</v>
      </c>
      <c r="I339" s="124"/>
      <c r="J339" s="132">
        <f>BK339</f>
        <v>0</v>
      </c>
      <c r="L339" s="121"/>
      <c r="M339" s="126"/>
      <c r="P339" s="127">
        <f>P340</f>
        <v>0</v>
      </c>
      <c r="R339" s="127">
        <f>R340</f>
        <v>0</v>
      </c>
      <c r="T339" s="128">
        <f>T340</f>
        <v>0</v>
      </c>
      <c r="AR339" s="122" t="s">
        <v>85</v>
      </c>
      <c r="AT339" s="129" t="s">
        <v>76</v>
      </c>
      <c r="AU339" s="129" t="s">
        <v>85</v>
      </c>
      <c r="AY339" s="122" t="s">
        <v>120</v>
      </c>
      <c r="BK339" s="130">
        <f>BK340</f>
        <v>0</v>
      </c>
    </row>
    <row r="340" spans="2:65" s="1" customFormat="1" ht="24.2" customHeight="1">
      <c r="B340" s="133"/>
      <c r="C340" s="134" t="s">
        <v>442</v>
      </c>
      <c r="D340" s="134" t="s">
        <v>123</v>
      </c>
      <c r="E340" s="135" t="s">
        <v>443</v>
      </c>
      <c r="F340" s="136" t="s">
        <v>444</v>
      </c>
      <c r="G340" s="137" t="s">
        <v>425</v>
      </c>
      <c r="H340" s="138">
        <v>4.415</v>
      </c>
      <c r="I340" s="139"/>
      <c r="J340" s="140">
        <f>ROUND(I340*H340,2)</f>
        <v>0</v>
      </c>
      <c r="K340" s="136" t="s">
        <v>201</v>
      </c>
      <c r="L340" s="33"/>
      <c r="M340" s="141" t="s">
        <v>1</v>
      </c>
      <c r="N340" s="142" t="s">
        <v>42</v>
      </c>
      <c r="P340" s="143">
        <f>O340*H340</f>
        <v>0</v>
      </c>
      <c r="Q340" s="143">
        <v>0</v>
      </c>
      <c r="R340" s="143">
        <f>Q340*H340</f>
        <v>0</v>
      </c>
      <c r="S340" s="143">
        <v>0</v>
      </c>
      <c r="T340" s="144">
        <f>S340*H340</f>
        <v>0</v>
      </c>
      <c r="AR340" s="145" t="s">
        <v>202</v>
      </c>
      <c r="AT340" s="145" t="s">
        <v>123</v>
      </c>
      <c r="AU340" s="145" t="s">
        <v>87</v>
      </c>
      <c r="AY340" s="18" t="s">
        <v>120</v>
      </c>
      <c r="BE340" s="146">
        <f>IF(N340="základní",J340,0)</f>
        <v>0</v>
      </c>
      <c r="BF340" s="146">
        <f>IF(N340="snížená",J340,0)</f>
        <v>0</v>
      </c>
      <c r="BG340" s="146">
        <f>IF(N340="zákl. přenesená",J340,0)</f>
        <v>0</v>
      </c>
      <c r="BH340" s="146">
        <f>IF(N340="sníž. přenesená",J340,0)</f>
        <v>0</v>
      </c>
      <c r="BI340" s="146">
        <f>IF(N340="nulová",J340,0)</f>
        <v>0</v>
      </c>
      <c r="BJ340" s="18" t="s">
        <v>85</v>
      </c>
      <c r="BK340" s="146">
        <f>ROUND(I340*H340,2)</f>
        <v>0</v>
      </c>
      <c r="BL340" s="18" t="s">
        <v>202</v>
      </c>
      <c r="BM340" s="145" t="s">
        <v>445</v>
      </c>
    </row>
    <row r="341" spans="2:65" s="11" customFormat="1" ht="25.9" customHeight="1">
      <c r="B341" s="121"/>
      <c r="D341" s="122" t="s">
        <v>76</v>
      </c>
      <c r="E341" s="123" t="s">
        <v>446</v>
      </c>
      <c r="F341" s="123" t="s">
        <v>447</v>
      </c>
      <c r="I341" s="124"/>
      <c r="J341" s="125">
        <f>BK341</f>
        <v>0</v>
      </c>
      <c r="L341" s="121"/>
      <c r="M341" s="126"/>
      <c r="P341" s="127">
        <f>P342+P468+P484+P608+P643+P680</f>
        <v>0</v>
      </c>
      <c r="R341" s="127">
        <f>R342+R468+R484+R608+R643+R680</f>
        <v>10.703322549999999</v>
      </c>
      <c r="T341" s="128">
        <f>T342+T468+T484+T608+T643+T680</f>
        <v>2.6349999999999998E-2</v>
      </c>
      <c r="AR341" s="122" t="s">
        <v>87</v>
      </c>
      <c r="AT341" s="129" t="s">
        <v>76</v>
      </c>
      <c r="AU341" s="129" t="s">
        <v>77</v>
      </c>
      <c r="AY341" s="122" t="s">
        <v>120</v>
      </c>
      <c r="BK341" s="130">
        <f>BK342+BK468+BK484+BK608+BK643+BK680</f>
        <v>0</v>
      </c>
    </row>
    <row r="342" spans="2:65" s="11" customFormat="1" ht="22.9" customHeight="1">
      <c r="B342" s="121"/>
      <c r="D342" s="122" t="s">
        <v>76</v>
      </c>
      <c r="E342" s="131" t="s">
        <v>448</v>
      </c>
      <c r="F342" s="131" t="s">
        <v>449</v>
      </c>
      <c r="I342" s="124"/>
      <c r="J342" s="132">
        <f>BK342</f>
        <v>0</v>
      </c>
      <c r="L342" s="121"/>
      <c r="M342" s="126"/>
      <c r="P342" s="127">
        <f>P343+P354+P365+P376+P397+P416+P435+P455+P459+P463</f>
        <v>0</v>
      </c>
      <c r="R342" s="127">
        <f>R343+R354+R365+R376+R397+R416+R435+R455+R459+R463</f>
        <v>0</v>
      </c>
      <c r="T342" s="128">
        <f>T343+T354+T365+T376+T397+T416+T435+T455+T459+T463</f>
        <v>0</v>
      </c>
      <c r="AR342" s="122" t="s">
        <v>85</v>
      </c>
      <c r="AT342" s="129" t="s">
        <v>76</v>
      </c>
      <c r="AU342" s="129" t="s">
        <v>85</v>
      </c>
      <c r="AY342" s="122" t="s">
        <v>120</v>
      </c>
      <c r="BK342" s="130">
        <f>BK343+BK354+BK365+BK376+BK397+BK416+BK435+BK455+BK459+BK463</f>
        <v>0</v>
      </c>
    </row>
    <row r="343" spans="2:65" s="11" customFormat="1" ht="20.85" customHeight="1">
      <c r="B343" s="121"/>
      <c r="D343" s="122" t="s">
        <v>76</v>
      </c>
      <c r="E343" s="131" t="s">
        <v>450</v>
      </c>
      <c r="F343" s="131" t="s">
        <v>451</v>
      </c>
      <c r="I343" s="124"/>
      <c r="J343" s="132">
        <f>BK343</f>
        <v>0</v>
      </c>
      <c r="L343" s="121"/>
      <c r="M343" s="126"/>
      <c r="P343" s="127">
        <f>P344+P345+P346+P348+P350+P352</f>
        <v>0</v>
      </c>
      <c r="R343" s="127">
        <f>R344+R345+R346+R348+R350+R352</f>
        <v>0</v>
      </c>
      <c r="T343" s="128">
        <f>T344+T345+T346+T348+T350+T352</f>
        <v>0</v>
      </c>
      <c r="AR343" s="122" t="s">
        <v>85</v>
      </c>
      <c r="AT343" s="129" t="s">
        <v>76</v>
      </c>
      <c r="AU343" s="129" t="s">
        <v>87</v>
      </c>
      <c r="AY343" s="122" t="s">
        <v>120</v>
      </c>
      <c r="BK343" s="130">
        <f>BK344+BK345+BK346+BK348+BK350+BK352</f>
        <v>0</v>
      </c>
    </row>
    <row r="344" spans="2:65" s="1" customFormat="1" ht="16.5" customHeight="1">
      <c r="B344" s="133"/>
      <c r="C344" s="134" t="s">
        <v>452</v>
      </c>
      <c r="D344" s="134" t="s">
        <v>123</v>
      </c>
      <c r="E344" s="135" t="s">
        <v>453</v>
      </c>
      <c r="F344" s="136" t="s">
        <v>454</v>
      </c>
      <c r="G344" s="137" t="s">
        <v>455</v>
      </c>
      <c r="H344" s="138">
        <v>1</v>
      </c>
      <c r="I344" s="139"/>
      <c r="J344" s="140">
        <f>ROUND(I344*H344,2)</f>
        <v>0</v>
      </c>
      <c r="K344" s="136" t="s">
        <v>1</v>
      </c>
      <c r="L344" s="33"/>
      <c r="M344" s="141" t="s">
        <v>1</v>
      </c>
      <c r="N344" s="142" t="s">
        <v>42</v>
      </c>
      <c r="P344" s="143">
        <f>O344*H344</f>
        <v>0</v>
      </c>
      <c r="Q344" s="143">
        <v>0</v>
      </c>
      <c r="R344" s="143">
        <f>Q344*H344</f>
        <v>0</v>
      </c>
      <c r="S344" s="143">
        <v>0</v>
      </c>
      <c r="T344" s="144">
        <f>S344*H344</f>
        <v>0</v>
      </c>
      <c r="AR344" s="145" t="s">
        <v>300</v>
      </c>
      <c r="AT344" s="145" t="s">
        <v>123</v>
      </c>
      <c r="AU344" s="145" t="s">
        <v>139</v>
      </c>
      <c r="AY344" s="18" t="s">
        <v>120</v>
      </c>
      <c r="BE344" s="146">
        <f>IF(N344="základní",J344,0)</f>
        <v>0</v>
      </c>
      <c r="BF344" s="146">
        <f>IF(N344="snížená",J344,0)</f>
        <v>0</v>
      </c>
      <c r="BG344" s="146">
        <f>IF(N344="zákl. přenesená",J344,0)</f>
        <v>0</v>
      </c>
      <c r="BH344" s="146">
        <f>IF(N344="sníž. přenesená",J344,0)</f>
        <v>0</v>
      </c>
      <c r="BI344" s="146">
        <f>IF(N344="nulová",J344,0)</f>
        <v>0</v>
      </c>
      <c r="BJ344" s="18" t="s">
        <v>85</v>
      </c>
      <c r="BK344" s="146">
        <f>ROUND(I344*H344,2)</f>
        <v>0</v>
      </c>
      <c r="BL344" s="18" t="s">
        <v>300</v>
      </c>
      <c r="BM344" s="145" t="s">
        <v>456</v>
      </c>
    </row>
    <row r="345" spans="2:65" s="1" customFormat="1" ht="16.5" customHeight="1">
      <c r="B345" s="133"/>
      <c r="C345" s="134" t="s">
        <v>457</v>
      </c>
      <c r="D345" s="134" t="s">
        <v>123</v>
      </c>
      <c r="E345" s="135" t="s">
        <v>458</v>
      </c>
      <c r="F345" s="136" t="s">
        <v>459</v>
      </c>
      <c r="G345" s="137" t="s">
        <v>455</v>
      </c>
      <c r="H345" s="138">
        <v>13</v>
      </c>
      <c r="I345" s="139"/>
      <c r="J345" s="140">
        <f>ROUND(I345*H345,2)</f>
        <v>0</v>
      </c>
      <c r="K345" s="136" t="s">
        <v>1</v>
      </c>
      <c r="L345" s="33"/>
      <c r="M345" s="141" t="s">
        <v>1</v>
      </c>
      <c r="N345" s="142" t="s">
        <v>42</v>
      </c>
      <c r="P345" s="143">
        <f>O345*H345</f>
        <v>0</v>
      </c>
      <c r="Q345" s="143">
        <v>0</v>
      </c>
      <c r="R345" s="143">
        <f>Q345*H345</f>
        <v>0</v>
      </c>
      <c r="S345" s="143">
        <v>0</v>
      </c>
      <c r="T345" s="144">
        <f>S345*H345</f>
        <v>0</v>
      </c>
      <c r="AR345" s="145" t="s">
        <v>300</v>
      </c>
      <c r="AT345" s="145" t="s">
        <v>123</v>
      </c>
      <c r="AU345" s="145" t="s">
        <v>139</v>
      </c>
      <c r="AY345" s="18" t="s">
        <v>120</v>
      </c>
      <c r="BE345" s="146">
        <f>IF(N345="základní",J345,0)</f>
        <v>0</v>
      </c>
      <c r="BF345" s="146">
        <f>IF(N345="snížená",J345,0)</f>
        <v>0</v>
      </c>
      <c r="BG345" s="146">
        <f>IF(N345="zákl. přenesená",J345,0)</f>
        <v>0</v>
      </c>
      <c r="BH345" s="146">
        <f>IF(N345="sníž. přenesená",J345,0)</f>
        <v>0</v>
      </c>
      <c r="BI345" s="146">
        <f>IF(N345="nulová",J345,0)</f>
        <v>0</v>
      </c>
      <c r="BJ345" s="18" t="s">
        <v>85</v>
      </c>
      <c r="BK345" s="146">
        <f>ROUND(I345*H345,2)</f>
        <v>0</v>
      </c>
      <c r="BL345" s="18" t="s">
        <v>300</v>
      </c>
      <c r="BM345" s="145" t="s">
        <v>460</v>
      </c>
    </row>
    <row r="346" spans="2:65" s="16" customFormat="1" ht="20.85" customHeight="1">
      <c r="B346" s="191"/>
      <c r="D346" s="192" t="s">
        <v>76</v>
      </c>
      <c r="E346" s="192" t="s">
        <v>461</v>
      </c>
      <c r="F346" s="192" t="s">
        <v>462</v>
      </c>
      <c r="I346" s="193"/>
      <c r="J346" s="194">
        <f>BK346</f>
        <v>0</v>
      </c>
      <c r="L346" s="191"/>
      <c r="M346" s="195"/>
      <c r="P346" s="196">
        <f>P347</f>
        <v>0</v>
      </c>
      <c r="R346" s="196">
        <f>R347</f>
        <v>0</v>
      </c>
      <c r="T346" s="197">
        <f>T347</f>
        <v>0</v>
      </c>
      <c r="AR346" s="192" t="s">
        <v>85</v>
      </c>
      <c r="AT346" s="198" t="s">
        <v>76</v>
      </c>
      <c r="AU346" s="198" t="s">
        <v>139</v>
      </c>
      <c r="AY346" s="192" t="s">
        <v>120</v>
      </c>
      <c r="BK346" s="199">
        <f>BK347</f>
        <v>0</v>
      </c>
    </row>
    <row r="347" spans="2:65" s="1" customFormat="1" ht="33" customHeight="1">
      <c r="B347" s="133"/>
      <c r="C347" s="134" t="s">
        <v>463</v>
      </c>
      <c r="D347" s="134" t="s">
        <v>123</v>
      </c>
      <c r="E347" s="135" t="s">
        <v>464</v>
      </c>
      <c r="F347" s="136" t="s">
        <v>465</v>
      </c>
      <c r="G347" s="137" t="s">
        <v>455</v>
      </c>
      <c r="H347" s="138">
        <v>2</v>
      </c>
      <c r="I347" s="139"/>
      <c r="J347" s="140">
        <f>ROUND(I347*H347,2)</f>
        <v>0</v>
      </c>
      <c r="K347" s="136" t="s">
        <v>1</v>
      </c>
      <c r="L347" s="33"/>
      <c r="M347" s="141" t="s">
        <v>1</v>
      </c>
      <c r="N347" s="142" t="s">
        <v>42</v>
      </c>
      <c r="P347" s="143">
        <f>O347*H347</f>
        <v>0</v>
      </c>
      <c r="Q347" s="143">
        <v>0</v>
      </c>
      <c r="R347" s="143">
        <f>Q347*H347</f>
        <v>0</v>
      </c>
      <c r="S347" s="143">
        <v>0</v>
      </c>
      <c r="T347" s="144">
        <f>S347*H347</f>
        <v>0</v>
      </c>
      <c r="AR347" s="145" t="s">
        <v>300</v>
      </c>
      <c r="AT347" s="145" t="s">
        <v>123</v>
      </c>
      <c r="AU347" s="145" t="s">
        <v>202</v>
      </c>
      <c r="AY347" s="18" t="s">
        <v>120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8" t="s">
        <v>85</v>
      </c>
      <c r="BK347" s="146">
        <f>ROUND(I347*H347,2)</f>
        <v>0</v>
      </c>
      <c r="BL347" s="18" t="s">
        <v>300</v>
      </c>
      <c r="BM347" s="145" t="s">
        <v>466</v>
      </c>
    </row>
    <row r="348" spans="2:65" s="16" customFormat="1" ht="20.85" customHeight="1">
      <c r="B348" s="191"/>
      <c r="D348" s="192" t="s">
        <v>76</v>
      </c>
      <c r="E348" s="192" t="s">
        <v>467</v>
      </c>
      <c r="F348" s="192" t="s">
        <v>468</v>
      </c>
      <c r="I348" s="193"/>
      <c r="J348" s="194">
        <f>BK348</f>
        <v>0</v>
      </c>
      <c r="L348" s="191"/>
      <c r="M348" s="195"/>
      <c r="P348" s="196">
        <f>P349</f>
        <v>0</v>
      </c>
      <c r="R348" s="196">
        <f>R349</f>
        <v>0</v>
      </c>
      <c r="T348" s="197">
        <f>T349</f>
        <v>0</v>
      </c>
      <c r="AR348" s="192" t="s">
        <v>85</v>
      </c>
      <c r="AT348" s="198" t="s">
        <v>76</v>
      </c>
      <c r="AU348" s="198" t="s">
        <v>139</v>
      </c>
      <c r="AY348" s="192" t="s">
        <v>120</v>
      </c>
      <c r="BK348" s="199">
        <f>BK349</f>
        <v>0</v>
      </c>
    </row>
    <row r="349" spans="2:65" s="1" customFormat="1" ht="16.5" customHeight="1">
      <c r="B349" s="133"/>
      <c r="C349" s="134" t="s">
        <v>469</v>
      </c>
      <c r="D349" s="134" t="s">
        <v>123</v>
      </c>
      <c r="E349" s="135" t="s">
        <v>470</v>
      </c>
      <c r="F349" s="136" t="s">
        <v>471</v>
      </c>
      <c r="G349" s="137" t="s">
        <v>455</v>
      </c>
      <c r="H349" s="138">
        <v>1</v>
      </c>
      <c r="I349" s="139"/>
      <c r="J349" s="140">
        <f>ROUND(I349*H349,2)</f>
        <v>0</v>
      </c>
      <c r="K349" s="136" t="s">
        <v>1</v>
      </c>
      <c r="L349" s="33"/>
      <c r="M349" s="141" t="s">
        <v>1</v>
      </c>
      <c r="N349" s="142" t="s">
        <v>42</v>
      </c>
      <c r="P349" s="143">
        <f>O349*H349</f>
        <v>0</v>
      </c>
      <c r="Q349" s="143">
        <v>0</v>
      </c>
      <c r="R349" s="143">
        <f>Q349*H349</f>
        <v>0</v>
      </c>
      <c r="S349" s="143">
        <v>0</v>
      </c>
      <c r="T349" s="144">
        <f>S349*H349</f>
        <v>0</v>
      </c>
      <c r="AR349" s="145" t="s">
        <v>300</v>
      </c>
      <c r="AT349" s="145" t="s">
        <v>123</v>
      </c>
      <c r="AU349" s="145" t="s">
        <v>202</v>
      </c>
      <c r="AY349" s="18" t="s">
        <v>120</v>
      </c>
      <c r="BE349" s="146">
        <f>IF(N349="základní",J349,0)</f>
        <v>0</v>
      </c>
      <c r="BF349" s="146">
        <f>IF(N349="snížená",J349,0)</f>
        <v>0</v>
      </c>
      <c r="BG349" s="146">
        <f>IF(N349="zákl. přenesená",J349,0)</f>
        <v>0</v>
      </c>
      <c r="BH349" s="146">
        <f>IF(N349="sníž. přenesená",J349,0)</f>
        <v>0</v>
      </c>
      <c r="BI349" s="146">
        <f>IF(N349="nulová",J349,0)</f>
        <v>0</v>
      </c>
      <c r="BJ349" s="18" t="s">
        <v>85</v>
      </c>
      <c r="BK349" s="146">
        <f>ROUND(I349*H349,2)</f>
        <v>0</v>
      </c>
      <c r="BL349" s="18" t="s">
        <v>300</v>
      </c>
      <c r="BM349" s="145" t="s">
        <v>472</v>
      </c>
    </row>
    <row r="350" spans="2:65" s="16" customFormat="1" ht="20.85" customHeight="1">
      <c r="B350" s="191"/>
      <c r="D350" s="192" t="s">
        <v>76</v>
      </c>
      <c r="E350" s="192" t="s">
        <v>473</v>
      </c>
      <c r="F350" s="192" t="s">
        <v>474</v>
      </c>
      <c r="I350" s="193"/>
      <c r="J350" s="194">
        <f>BK350</f>
        <v>0</v>
      </c>
      <c r="L350" s="191"/>
      <c r="M350" s="195"/>
      <c r="P350" s="196">
        <f>P351</f>
        <v>0</v>
      </c>
      <c r="R350" s="196">
        <f>R351</f>
        <v>0</v>
      </c>
      <c r="T350" s="197">
        <f>T351</f>
        <v>0</v>
      </c>
      <c r="AR350" s="192" t="s">
        <v>85</v>
      </c>
      <c r="AT350" s="198" t="s">
        <v>76</v>
      </c>
      <c r="AU350" s="198" t="s">
        <v>139</v>
      </c>
      <c r="AY350" s="192" t="s">
        <v>120</v>
      </c>
      <c r="BK350" s="199">
        <f>BK351</f>
        <v>0</v>
      </c>
    </row>
    <row r="351" spans="2:65" s="1" customFormat="1" ht="24.2" customHeight="1">
      <c r="B351" s="133"/>
      <c r="C351" s="134" t="s">
        <v>475</v>
      </c>
      <c r="D351" s="134" t="s">
        <v>123</v>
      </c>
      <c r="E351" s="135" t="s">
        <v>476</v>
      </c>
      <c r="F351" s="136" t="s">
        <v>477</v>
      </c>
      <c r="G351" s="137" t="s">
        <v>455</v>
      </c>
      <c r="H351" s="138">
        <v>5</v>
      </c>
      <c r="I351" s="139"/>
      <c r="J351" s="140">
        <f>ROUND(I351*H351,2)</f>
        <v>0</v>
      </c>
      <c r="K351" s="136" t="s">
        <v>1</v>
      </c>
      <c r="L351" s="33"/>
      <c r="M351" s="141" t="s">
        <v>1</v>
      </c>
      <c r="N351" s="142" t="s">
        <v>42</v>
      </c>
      <c r="P351" s="143">
        <f>O351*H351</f>
        <v>0</v>
      </c>
      <c r="Q351" s="143">
        <v>0</v>
      </c>
      <c r="R351" s="143">
        <f>Q351*H351</f>
        <v>0</v>
      </c>
      <c r="S351" s="143">
        <v>0</v>
      </c>
      <c r="T351" s="144">
        <f>S351*H351</f>
        <v>0</v>
      </c>
      <c r="AR351" s="145" t="s">
        <v>300</v>
      </c>
      <c r="AT351" s="145" t="s">
        <v>123</v>
      </c>
      <c r="AU351" s="145" t="s">
        <v>202</v>
      </c>
      <c r="AY351" s="18" t="s">
        <v>120</v>
      </c>
      <c r="BE351" s="146">
        <f>IF(N351="základní",J351,0)</f>
        <v>0</v>
      </c>
      <c r="BF351" s="146">
        <f>IF(N351="snížená",J351,0)</f>
        <v>0</v>
      </c>
      <c r="BG351" s="146">
        <f>IF(N351="zákl. přenesená",J351,0)</f>
        <v>0</v>
      </c>
      <c r="BH351" s="146">
        <f>IF(N351="sníž. přenesená",J351,0)</f>
        <v>0</v>
      </c>
      <c r="BI351" s="146">
        <f>IF(N351="nulová",J351,0)</f>
        <v>0</v>
      </c>
      <c r="BJ351" s="18" t="s">
        <v>85</v>
      </c>
      <c r="BK351" s="146">
        <f>ROUND(I351*H351,2)</f>
        <v>0</v>
      </c>
      <c r="BL351" s="18" t="s">
        <v>300</v>
      </c>
      <c r="BM351" s="145" t="s">
        <v>478</v>
      </c>
    </row>
    <row r="352" spans="2:65" s="16" customFormat="1" ht="20.85" customHeight="1">
      <c r="B352" s="191"/>
      <c r="D352" s="192" t="s">
        <v>76</v>
      </c>
      <c r="E352" s="192" t="s">
        <v>479</v>
      </c>
      <c r="F352" s="192" t="s">
        <v>480</v>
      </c>
      <c r="I352" s="193"/>
      <c r="J352" s="194">
        <f>BK352</f>
        <v>0</v>
      </c>
      <c r="L352" s="191"/>
      <c r="M352" s="195"/>
      <c r="P352" s="196">
        <f>P353</f>
        <v>0</v>
      </c>
      <c r="R352" s="196">
        <f>R353</f>
        <v>0</v>
      </c>
      <c r="T352" s="197">
        <f>T353</f>
        <v>0</v>
      </c>
      <c r="AR352" s="192" t="s">
        <v>85</v>
      </c>
      <c r="AT352" s="198" t="s">
        <v>76</v>
      </c>
      <c r="AU352" s="198" t="s">
        <v>139</v>
      </c>
      <c r="AY352" s="192" t="s">
        <v>120</v>
      </c>
      <c r="BK352" s="199">
        <f>BK353</f>
        <v>0</v>
      </c>
    </row>
    <row r="353" spans="2:65" s="1" customFormat="1" ht="16.5" customHeight="1">
      <c r="B353" s="133"/>
      <c r="C353" s="134" t="s">
        <v>481</v>
      </c>
      <c r="D353" s="134" t="s">
        <v>123</v>
      </c>
      <c r="E353" s="135" t="s">
        <v>482</v>
      </c>
      <c r="F353" s="136" t="s">
        <v>483</v>
      </c>
      <c r="G353" s="137" t="s">
        <v>455</v>
      </c>
      <c r="H353" s="138">
        <v>1</v>
      </c>
      <c r="I353" s="139"/>
      <c r="J353" s="140">
        <f>ROUND(I353*H353,2)</f>
        <v>0</v>
      </c>
      <c r="K353" s="136" t="s">
        <v>1</v>
      </c>
      <c r="L353" s="33"/>
      <c r="M353" s="141" t="s">
        <v>1</v>
      </c>
      <c r="N353" s="142" t="s">
        <v>42</v>
      </c>
      <c r="P353" s="143">
        <f>O353*H353</f>
        <v>0</v>
      </c>
      <c r="Q353" s="143">
        <v>0</v>
      </c>
      <c r="R353" s="143">
        <f>Q353*H353</f>
        <v>0</v>
      </c>
      <c r="S353" s="143">
        <v>0</v>
      </c>
      <c r="T353" s="144">
        <f>S353*H353</f>
        <v>0</v>
      </c>
      <c r="AR353" s="145" t="s">
        <v>300</v>
      </c>
      <c r="AT353" s="145" t="s">
        <v>123</v>
      </c>
      <c r="AU353" s="145" t="s">
        <v>202</v>
      </c>
      <c r="AY353" s="18" t="s">
        <v>120</v>
      </c>
      <c r="BE353" s="146">
        <f>IF(N353="základní",J353,0)</f>
        <v>0</v>
      </c>
      <c r="BF353" s="146">
        <f>IF(N353="snížená",J353,0)</f>
        <v>0</v>
      </c>
      <c r="BG353" s="146">
        <f>IF(N353="zákl. přenesená",J353,0)</f>
        <v>0</v>
      </c>
      <c r="BH353" s="146">
        <f>IF(N353="sníž. přenesená",J353,0)</f>
        <v>0</v>
      </c>
      <c r="BI353" s="146">
        <f>IF(N353="nulová",J353,0)</f>
        <v>0</v>
      </c>
      <c r="BJ353" s="18" t="s">
        <v>85</v>
      </c>
      <c r="BK353" s="146">
        <f>ROUND(I353*H353,2)</f>
        <v>0</v>
      </c>
      <c r="BL353" s="18" t="s">
        <v>300</v>
      </c>
      <c r="BM353" s="145" t="s">
        <v>484</v>
      </c>
    </row>
    <row r="354" spans="2:65" s="11" customFormat="1" ht="20.85" customHeight="1">
      <c r="B354" s="121"/>
      <c r="D354" s="122" t="s">
        <v>76</v>
      </c>
      <c r="E354" s="131" t="s">
        <v>485</v>
      </c>
      <c r="F354" s="131" t="s">
        <v>486</v>
      </c>
      <c r="I354" s="124"/>
      <c r="J354" s="132">
        <f>BK354</f>
        <v>0</v>
      </c>
      <c r="L354" s="121"/>
      <c r="M354" s="126"/>
      <c r="P354" s="127">
        <f>P355+P356+P357+P359+P361+P363</f>
        <v>0</v>
      </c>
      <c r="R354" s="127">
        <f>R355+R356+R357+R359+R361+R363</f>
        <v>0</v>
      </c>
      <c r="T354" s="128">
        <f>T355+T356+T357+T359+T361+T363</f>
        <v>0</v>
      </c>
      <c r="AR354" s="122" t="s">
        <v>85</v>
      </c>
      <c r="AT354" s="129" t="s">
        <v>76</v>
      </c>
      <c r="AU354" s="129" t="s">
        <v>87</v>
      </c>
      <c r="AY354" s="122" t="s">
        <v>120</v>
      </c>
      <c r="BK354" s="130">
        <f>BK355+BK356+BK357+BK359+BK361+BK363</f>
        <v>0</v>
      </c>
    </row>
    <row r="355" spans="2:65" s="1" customFormat="1" ht="16.5" customHeight="1">
      <c r="B355" s="133"/>
      <c r="C355" s="134" t="s">
        <v>487</v>
      </c>
      <c r="D355" s="134" t="s">
        <v>123</v>
      </c>
      <c r="E355" s="135" t="s">
        <v>453</v>
      </c>
      <c r="F355" s="136" t="s">
        <v>454</v>
      </c>
      <c r="G355" s="137" t="s">
        <v>455</v>
      </c>
      <c r="H355" s="138">
        <v>1</v>
      </c>
      <c r="I355" s="139"/>
      <c r="J355" s="140">
        <f>ROUND(I355*H355,2)</f>
        <v>0</v>
      </c>
      <c r="K355" s="136" t="s">
        <v>1</v>
      </c>
      <c r="L355" s="33"/>
      <c r="M355" s="141" t="s">
        <v>1</v>
      </c>
      <c r="N355" s="142" t="s">
        <v>42</v>
      </c>
      <c r="P355" s="143">
        <f>O355*H355</f>
        <v>0</v>
      </c>
      <c r="Q355" s="143">
        <v>0</v>
      </c>
      <c r="R355" s="143">
        <f>Q355*H355</f>
        <v>0</v>
      </c>
      <c r="S355" s="143">
        <v>0</v>
      </c>
      <c r="T355" s="144">
        <f>S355*H355</f>
        <v>0</v>
      </c>
      <c r="AR355" s="145" t="s">
        <v>202</v>
      </c>
      <c r="AT355" s="145" t="s">
        <v>123</v>
      </c>
      <c r="AU355" s="145" t="s">
        <v>139</v>
      </c>
      <c r="AY355" s="18" t="s">
        <v>120</v>
      </c>
      <c r="BE355" s="146">
        <f>IF(N355="základní",J355,0)</f>
        <v>0</v>
      </c>
      <c r="BF355" s="146">
        <f>IF(N355="snížená",J355,0)</f>
        <v>0</v>
      </c>
      <c r="BG355" s="146">
        <f>IF(N355="zákl. přenesená",J355,0)</f>
        <v>0</v>
      </c>
      <c r="BH355" s="146">
        <f>IF(N355="sníž. přenesená",J355,0)</f>
        <v>0</v>
      </c>
      <c r="BI355" s="146">
        <f>IF(N355="nulová",J355,0)</f>
        <v>0</v>
      </c>
      <c r="BJ355" s="18" t="s">
        <v>85</v>
      </c>
      <c r="BK355" s="146">
        <f>ROUND(I355*H355,2)</f>
        <v>0</v>
      </c>
      <c r="BL355" s="18" t="s">
        <v>202</v>
      </c>
      <c r="BM355" s="145" t="s">
        <v>488</v>
      </c>
    </row>
    <row r="356" spans="2:65" s="1" customFormat="1" ht="16.5" customHeight="1">
      <c r="B356" s="133"/>
      <c r="C356" s="134" t="s">
        <v>489</v>
      </c>
      <c r="D356" s="134" t="s">
        <v>123</v>
      </c>
      <c r="E356" s="135" t="s">
        <v>458</v>
      </c>
      <c r="F356" s="136" t="s">
        <v>459</v>
      </c>
      <c r="G356" s="137" t="s">
        <v>455</v>
      </c>
      <c r="H356" s="138">
        <v>11</v>
      </c>
      <c r="I356" s="139"/>
      <c r="J356" s="140">
        <f>ROUND(I356*H356,2)</f>
        <v>0</v>
      </c>
      <c r="K356" s="136" t="s">
        <v>1</v>
      </c>
      <c r="L356" s="33"/>
      <c r="M356" s="141" t="s">
        <v>1</v>
      </c>
      <c r="N356" s="142" t="s">
        <v>42</v>
      </c>
      <c r="P356" s="143">
        <f>O356*H356</f>
        <v>0</v>
      </c>
      <c r="Q356" s="143">
        <v>0</v>
      </c>
      <c r="R356" s="143">
        <f>Q356*H356</f>
        <v>0</v>
      </c>
      <c r="S356" s="143">
        <v>0</v>
      </c>
      <c r="T356" s="144">
        <f>S356*H356</f>
        <v>0</v>
      </c>
      <c r="AR356" s="145" t="s">
        <v>202</v>
      </c>
      <c r="AT356" s="145" t="s">
        <v>123</v>
      </c>
      <c r="AU356" s="145" t="s">
        <v>139</v>
      </c>
      <c r="AY356" s="18" t="s">
        <v>120</v>
      </c>
      <c r="BE356" s="146">
        <f>IF(N356="základní",J356,0)</f>
        <v>0</v>
      </c>
      <c r="BF356" s="146">
        <f>IF(N356="snížená",J356,0)</f>
        <v>0</v>
      </c>
      <c r="BG356" s="146">
        <f>IF(N356="zákl. přenesená",J356,0)</f>
        <v>0</v>
      </c>
      <c r="BH356" s="146">
        <f>IF(N356="sníž. přenesená",J356,0)</f>
        <v>0</v>
      </c>
      <c r="BI356" s="146">
        <f>IF(N356="nulová",J356,0)</f>
        <v>0</v>
      </c>
      <c r="BJ356" s="18" t="s">
        <v>85</v>
      </c>
      <c r="BK356" s="146">
        <f>ROUND(I356*H356,2)</f>
        <v>0</v>
      </c>
      <c r="BL356" s="18" t="s">
        <v>202</v>
      </c>
      <c r="BM356" s="145" t="s">
        <v>490</v>
      </c>
    </row>
    <row r="357" spans="2:65" s="16" customFormat="1" ht="20.85" customHeight="1">
      <c r="B357" s="191"/>
      <c r="D357" s="192" t="s">
        <v>76</v>
      </c>
      <c r="E357" s="192" t="s">
        <v>461</v>
      </c>
      <c r="F357" s="192" t="s">
        <v>462</v>
      </c>
      <c r="I357" s="193"/>
      <c r="J357" s="194">
        <f>BK357</f>
        <v>0</v>
      </c>
      <c r="L357" s="191"/>
      <c r="M357" s="195"/>
      <c r="P357" s="196">
        <f>P358</f>
        <v>0</v>
      </c>
      <c r="R357" s="196">
        <f>R358</f>
        <v>0</v>
      </c>
      <c r="T357" s="197">
        <f>T358</f>
        <v>0</v>
      </c>
      <c r="AR357" s="192" t="s">
        <v>85</v>
      </c>
      <c r="AT357" s="198" t="s">
        <v>76</v>
      </c>
      <c r="AU357" s="198" t="s">
        <v>139</v>
      </c>
      <c r="AY357" s="192" t="s">
        <v>120</v>
      </c>
      <c r="BK357" s="199">
        <f>BK358</f>
        <v>0</v>
      </c>
    </row>
    <row r="358" spans="2:65" s="1" customFormat="1" ht="33" customHeight="1">
      <c r="B358" s="133"/>
      <c r="C358" s="134" t="s">
        <v>491</v>
      </c>
      <c r="D358" s="134" t="s">
        <v>123</v>
      </c>
      <c r="E358" s="135" t="s">
        <v>464</v>
      </c>
      <c r="F358" s="136" t="s">
        <v>465</v>
      </c>
      <c r="G358" s="137" t="s">
        <v>455</v>
      </c>
      <c r="H358" s="138">
        <v>2</v>
      </c>
      <c r="I358" s="139"/>
      <c r="J358" s="140">
        <f>ROUND(I358*H358,2)</f>
        <v>0</v>
      </c>
      <c r="K358" s="136" t="s">
        <v>1</v>
      </c>
      <c r="L358" s="33"/>
      <c r="M358" s="141" t="s">
        <v>1</v>
      </c>
      <c r="N358" s="142" t="s">
        <v>42</v>
      </c>
      <c r="P358" s="143">
        <f>O358*H358</f>
        <v>0</v>
      </c>
      <c r="Q358" s="143">
        <v>0</v>
      </c>
      <c r="R358" s="143">
        <f>Q358*H358</f>
        <v>0</v>
      </c>
      <c r="S358" s="143">
        <v>0</v>
      </c>
      <c r="T358" s="144">
        <f>S358*H358</f>
        <v>0</v>
      </c>
      <c r="AR358" s="145" t="s">
        <v>202</v>
      </c>
      <c r="AT358" s="145" t="s">
        <v>123</v>
      </c>
      <c r="AU358" s="145" t="s">
        <v>202</v>
      </c>
      <c r="AY358" s="18" t="s">
        <v>120</v>
      </c>
      <c r="BE358" s="146">
        <f>IF(N358="základní",J358,0)</f>
        <v>0</v>
      </c>
      <c r="BF358" s="146">
        <f>IF(N358="snížená",J358,0)</f>
        <v>0</v>
      </c>
      <c r="BG358" s="146">
        <f>IF(N358="zákl. přenesená",J358,0)</f>
        <v>0</v>
      </c>
      <c r="BH358" s="146">
        <f>IF(N358="sníž. přenesená",J358,0)</f>
        <v>0</v>
      </c>
      <c r="BI358" s="146">
        <f>IF(N358="nulová",J358,0)</f>
        <v>0</v>
      </c>
      <c r="BJ358" s="18" t="s">
        <v>85</v>
      </c>
      <c r="BK358" s="146">
        <f>ROUND(I358*H358,2)</f>
        <v>0</v>
      </c>
      <c r="BL358" s="18" t="s">
        <v>202</v>
      </c>
      <c r="BM358" s="145" t="s">
        <v>492</v>
      </c>
    </row>
    <row r="359" spans="2:65" s="16" customFormat="1" ht="20.85" customHeight="1">
      <c r="B359" s="191"/>
      <c r="D359" s="192" t="s">
        <v>76</v>
      </c>
      <c r="E359" s="192" t="s">
        <v>467</v>
      </c>
      <c r="F359" s="192" t="s">
        <v>468</v>
      </c>
      <c r="I359" s="193"/>
      <c r="J359" s="194">
        <f>BK359</f>
        <v>0</v>
      </c>
      <c r="L359" s="191"/>
      <c r="M359" s="195"/>
      <c r="P359" s="196">
        <f>P360</f>
        <v>0</v>
      </c>
      <c r="R359" s="196">
        <f>R360</f>
        <v>0</v>
      </c>
      <c r="T359" s="197">
        <f>T360</f>
        <v>0</v>
      </c>
      <c r="AR359" s="192" t="s">
        <v>85</v>
      </c>
      <c r="AT359" s="198" t="s">
        <v>76</v>
      </c>
      <c r="AU359" s="198" t="s">
        <v>139</v>
      </c>
      <c r="AY359" s="192" t="s">
        <v>120</v>
      </c>
      <c r="BK359" s="199">
        <f>BK360</f>
        <v>0</v>
      </c>
    </row>
    <row r="360" spans="2:65" s="1" customFormat="1" ht="16.5" customHeight="1">
      <c r="B360" s="133"/>
      <c r="C360" s="134" t="s">
        <v>493</v>
      </c>
      <c r="D360" s="134" t="s">
        <v>123</v>
      </c>
      <c r="E360" s="135" t="s">
        <v>470</v>
      </c>
      <c r="F360" s="136" t="s">
        <v>471</v>
      </c>
      <c r="G360" s="137" t="s">
        <v>455</v>
      </c>
      <c r="H360" s="138">
        <v>1</v>
      </c>
      <c r="I360" s="139"/>
      <c r="J360" s="140">
        <f>ROUND(I360*H360,2)</f>
        <v>0</v>
      </c>
      <c r="K360" s="136" t="s">
        <v>1</v>
      </c>
      <c r="L360" s="33"/>
      <c r="M360" s="141" t="s">
        <v>1</v>
      </c>
      <c r="N360" s="142" t="s">
        <v>42</v>
      </c>
      <c r="P360" s="143">
        <f>O360*H360</f>
        <v>0</v>
      </c>
      <c r="Q360" s="143">
        <v>0</v>
      </c>
      <c r="R360" s="143">
        <f>Q360*H360</f>
        <v>0</v>
      </c>
      <c r="S360" s="143">
        <v>0</v>
      </c>
      <c r="T360" s="144">
        <f>S360*H360</f>
        <v>0</v>
      </c>
      <c r="AR360" s="145" t="s">
        <v>300</v>
      </c>
      <c r="AT360" s="145" t="s">
        <v>123</v>
      </c>
      <c r="AU360" s="145" t="s">
        <v>202</v>
      </c>
      <c r="AY360" s="18" t="s">
        <v>120</v>
      </c>
      <c r="BE360" s="146">
        <f>IF(N360="základní",J360,0)</f>
        <v>0</v>
      </c>
      <c r="BF360" s="146">
        <f>IF(N360="snížená",J360,0)</f>
        <v>0</v>
      </c>
      <c r="BG360" s="146">
        <f>IF(N360="zákl. přenesená",J360,0)</f>
        <v>0</v>
      </c>
      <c r="BH360" s="146">
        <f>IF(N360="sníž. přenesená",J360,0)</f>
        <v>0</v>
      </c>
      <c r="BI360" s="146">
        <f>IF(N360="nulová",J360,0)</f>
        <v>0</v>
      </c>
      <c r="BJ360" s="18" t="s">
        <v>85</v>
      </c>
      <c r="BK360" s="146">
        <f>ROUND(I360*H360,2)</f>
        <v>0</v>
      </c>
      <c r="BL360" s="18" t="s">
        <v>300</v>
      </c>
      <c r="BM360" s="145" t="s">
        <v>494</v>
      </c>
    </row>
    <row r="361" spans="2:65" s="16" customFormat="1" ht="20.85" customHeight="1">
      <c r="B361" s="191"/>
      <c r="D361" s="192" t="s">
        <v>76</v>
      </c>
      <c r="E361" s="192" t="s">
        <v>473</v>
      </c>
      <c r="F361" s="192" t="s">
        <v>474</v>
      </c>
      <c r="I361" s="193"/>
      <c r="J361" s="194">
        <f>BK361</f>
        <v>0</v>
      </c>
      <c r="L361" s="191"/>
      <c r="M361" s="195"/>
      <c r="P361" s="196">
        <f>P362</f>
        <v>0</v>
      </c>
      <c r="R361" s="196">
        <f>R362</f>
        <v>0</v>
      </c>
      <c r="T361" s="197">
        <f>T362</f>
        <v>0</v>
      </c>
      <c r="AR361" s="192" t="s">
        <v>85</v>
      </c>
      <c r="AT361" s="198" t="s">
        <v>76</v>
      </c>
      <c r="AU361" s="198" t="s">
        <v>139</v>
      </c>
      <c r="AY361" s="192" t="s">
        <v>120</v>
      </c>
      <c r="BK361" s="199">
        <f>BK362</f>
        <v>0</v>
      </c>
    </row>
    <row r="362" spans="2:65" s="1" customFormat="1" ht="24.2" customHeight="1">
      <c r="B362" s="133"/>
      <c r="C362" s="134" t="s">
        <v>495</v>
      </c>
      <c r="D362" s="134" t="s">
        <v>123</v>
      </c>
      <c r="E362" s="135" t="s">
        <v>476</v>
      </c>
      <c r="F362" s="136" t="s">
        <v>477</v>
      </c>
      <c r="G362" s="137" t="s">
        <v>455</v>
      </c>
      <c r="H362" s="138">
        <v>4</v>
      </c>
      <c r="I362" s="139"/>
      <c r="J362" s="140">
        <f>ROUND(I362*H362,2)</f>
        <v>0</v>
      </c>
      <c r="K362" s="136" t="s">
        <v>1</v>
      </c>
      <c r="L362" s="33"/>
      <c r="M362" s="141" t="s">
        <v>1</v>
      </c>
      <c r="N362" s="142" t="s">
        <v>42</v>
      </c>
      <c r="P362" s="143">
        <f>O362*H362</f>
        <v>0</v>
      </c>
      <c r="Q362" s="143">
        <v>0</v>
      </c>
      <c r="R362" s="143">
        <f>Q362*H362</f>
        <v>0</v>
      </c>
      <c r="S362" s="143">
        <v>0</v>
      </c>
      <c r="T362" s="144">
        <f>S362*H362</f>
        <v>0</v>
      </c>
      <c r="AR362" s="145" t="s">
        <v>300</v>
      </c>
      <c r="AT362" s="145" t="s">
        <v>123</v>
      </c>
      <c r="AU362" s="145" t="s">
        <v>202</v>
      </c>
      <c r="AY362" s="18" t="s">
        <v>120</v>
      </c>
      <c r="BE362" s="146">
        <f>IF(N362="základní",J362,0)</f>
        <v>0</v>
      </c>
      <c r="BF362" s="146">
        <f>IF(N362="snížená",J362,0)</f>
        <v>0</v>
      </c>
      <c r="BG362" s="146">
        <f>IF(N362="zákl. přenesená",J362,0)</f>
        <v>0</v>
      </c>
      <c r="BH362" s="146">
        <f>IF(N362="sníž. přenesená",J362,0)</f>
        <v>0</v>
      </c>
      <c r="BI362" s="146">
        <f>IF(N362="nulová",J362,0)</f>
        <v>0</v>
      </c>
      <c r="BJ362" s="18" t="s">
        <v>85</v>
      </c>
      <c r="BK362" s="146">
        <f>ROUND(I362*H362,2)</f>
        <v>0</v>
      </c>
      <c r="BL362" s="18" t="s">
        <v>300</v>
      </c>
      <c r="BM362" s="145" t="s">
        <v>496</v>
      </c>
    </row>
    <row r="363" spans="2:65" s="16" customFormat="1" ht="20.85" customHeight="1">
      <c r="B363" s="191"/>
      <c r="D363" s="192" t="s">
        <v>76</v>
      </c>
      <c r="E363" s="192" t="s">
        <v>479</v>
      </c>
      <c r="F363" s="192" t="s">
        <v>480</v>
      </c>
      <c r="I363" s="193"/>
      <c r="J363" s="194">
        <f>BK363</f>
        <v>0</v>
      </c>
      <c r="L363" s="191"/>
      <c r="M363" s="195"/>
      <c r="P363" s="196">
        <f>P364</f>
        <v>0</v>
      </c>
      <c r="R363" s="196">
        <f>R364</f>
        <v>0</v>
      </c>
      <c r="T363" s="197">
        <f>T364</f>
        <v>0</v>
      </c>
      <c r="AR363" s="192" t="s">
        <v>85</v>
      </c>
      <c r="AT363" s="198" t="s">
        <v>76</v>
      </c>
      <c r="AU363" s="198" t="s">
        <v>139</v>
      </c>
      <c r="AY363" s="192" t="s">
        <v>120</v>
      </c>
      <c r="BK363" s="199">
        <f>BK364</f>
        <v>0</v>
      </c>
    </row>
    <row r="364" spans="2:65" s="1" customFormat="1" ht="16.5" customHeight="1">
      <c r="B364" s="133"/>
      <c r="C364" s="134" t="s">
        <v>497</v>
      </c>
      <c r="D364" s="134" t="s">
        <v>123</v>
      </c>
      <c r="E364" s="135" t="s">
        <v>482</v>
      </c>
      <c r="F364" s="136" t="s">
        <v>483</v>
      </c>
      <c r="G364" s="137" t="s">
        <v>455</v>
      </c>
      <c r="H364" s="138">
        <v>1</v>
      </c>
      <c r="I364" s="139"/>
      <c r="J364" s="140">
        <f>ROUND(I364*H364,2)</f>
        <v>0</v>
      </c>
      <c r="K364" s="136" t="s">
        <v>1</v>
      </c>
      <c r="L364" s="33"/>
      <c r="M364" s="141" t="s">
        <v>1</v>
      </c>
      <c r="N364" s="142" t="s">
        <v>42</v>
      </c>
      <c r="P364" s="143">
        <f>O364*H364</f>
        <v>0</v>
      </c>
      <c r="Q364" s="143">
        <v>0</v>
      </c>
      <c r="R364" s="143">
        <f>Q364*H364</f>
        <v>0</v>
      </c>
      <c r="S364" s="143">
        <v>0</v>
      </c>
      <c r="T364" s="144">
        <f>S364*H364</f>
        <v>0</v>
      </c>
      <c r="AR364" s="145" t="s">
        <v>300</v>
      </c>
      <c r="AT364" s="145" t="s">
        <v>123</v>
      </c>
      <c r="AU364" s="145" t="s">
        <v>202</v>
      </c>
      <c r="AY364" s="18" t="s">
        <v>120</v>
      </c>
      <c r="BE364" s="146">
        <f>IF(N364="základní",J364,0)</f>
        <v>0</v>
      </c>
      <c r="BF364" s="146">
        <f>IF(N364="snížená",J364,0)</f>
        <v>0</v>
      </c>
      <c r="BG364" s="146">
        <f>IF(N364="zákl. přenesená",J364,0)</f>
        <v>0</v>
      </c>
      <c r="BH364" s="146">
        <f>IF(N364="sníž. přenesená",J364,0)</f>
        <v>0</v>
      </c>
      <c r="BI364" s="146">
        <f>IF(N364="nulová",J364,0)</f>
        <v>0</v>
      </c>
      <c r="BJ364" s="18" t="s">
        <v>85</v>
      </c>
      <c r="BK364" s="146">
        <f>ROUND(I364*H364,2)</f>
        <v>0</v>
      </c>
      <c r="BL364" s="18" t="s">
        <v>300</v>
      </c>
      <c r="BM364" s="145" t="s">
        <v>498</v>
      </c>
    </row>
    <row r="365" spans="2:65" s="11" customFormat="1" ht="20.85" customHeight="1">
      <c r="B365" s="121"/>
      <c r="D365" s="122" t="s">
        <v>76</v>
      </c>
      <c r="E365" s="131" t="s">
        <v>499</v>
      </c>
      <c r="F365" s="131" t="s">
        <v>500</v>
      </c>
      <c r="I365" s="124"/>
      <c r="J365" s="132">
        <f>BK365</f>
        <v>0</v>
      </c>
      <c r="L365" s="121"/>
      <c r="M365" s="126"/>
      <c r="P365" s="127">
        <f>P366+P367+P368+P370+P372+P374</f>
        <v>0</v>
      </c>
      <c r="R365" s="127">
        <f>R366+R367+R368+R370+R372+R374</f>
        <v>0</v>
      </c>
      <c r="T365" s="128">
        <f>T366+T367+T368+T370+T372+T374</f>
        <v>0</v>
      </c>
      <c r="AR365" s="122" t="s">
        <v>85</v>
      </c>
      <c r="AT365" s="129" t="s">
        <v>76</v>
      </c>
      <c r="AU365" s="129" t="s">
        <v>87</v>
      </c>
      <c r="AY365" s="122" t="s">
        <v>120</v>
      </c>
      <c r="BK365" s="130">
        <f>BK366+BK367+BK368+BK370+BK372+BK374</f>
        <v>0</v>
      </c>
    </row>
    <row r="366" spans="2:65" s="1" customFormat="1" ht="16.5" customHeight="1">
      <c r="B366" s="133"/>
      <c r="C366" s="134" t="s">
        <v>501</v>
      </c>
      <c r="D366" s="134" t="s">
        <v>123</v>
      </c>
      <c r="E366" s="135" t="s">
        <v>453</v>
      </c>
      <c r="F366" s="136" t="s">
        <v>454</v>
      </c>
      <c r="G366" s="137" t="s">
        <v>455</v>
      </c>
      <c r="H366" s="138">
        <v>1</v>
      </c>
      <c r="I366" s="139"/>
      <c r="J366" s="140">
        <f>ROUND(I366*H366,2)</f>
        <v>0</v>
      </c>
      <c r="K366" s="136" t="s">
        <v>1</v>
      </c>
      <c r="L366" s="33"/>
      <c r="M366" s="141" t="s">
        <v>1</v>
      </c>
      <c r="N366" s="142" t="s">
        <v>42</v>
      </c>
      <c r="P366" s="143">
        <f>O366*H366</f>
        <v>0</v>
      </c>
      <c r="Q366" s="143">
        <v>0</v>
      </c>
      <c r="R366" s="143">
        <f>Q366*H366</f>
        <v>0</v>
      </c>
      <c r="S366" s="143">
        <v>0</v>
      </c>
      <c r="T366" s="144">
        <f>S366*H366</f>
        <v>0</v>
      </c>
      <c r="AR366" s="145" t="s">
        <v>202</v>
      </c>
      <c r="AT366" s="145" t="s">
        <v>123</v>
      </c>
      <c r="AU366" s="145" t="s">
        <v>139</v>
      </c>
      <c r="AY366" s="18" t="s">
        <v>120</v>
      </c>
      <c r="BE366" s="146">
        <f>IF(N366="základní",J366,0)</f>
        <v>0</v>
      </c>
      <c r="BF366" s="146">
        <f>IF(N366="snížená",J366,0)</f>
        <v>0</v>
      </c>
      <c r="BG366" s="146">
        <f>IF(N366="zákl. přenesená",J366,0)</f>
        <v>0</v>
      </c>
      <c r="BH366" s="146">
        <f>IF(N366="sníž. přenesená",J366,0)</f>
        <v>0</v>
      </c>
      <c r="BI366" s="146">
        <f>IF(N366="nulová",J366,0)</f>
        <v>0</v>
      </c>
      <c r="BJ366" s="18" t="s">
        <v>85</v>
      </c>
      <c r="BK366" s="146">
        <f>ROUND(I366*H366,2)</f>
        <v>0</v>
      </c>
      <c r="BL366" s="18" t="s">
        <v>202</v>
      </c>
      <c r="BM366" s="145" t="s">
        <v>502</v>
      </c>
    </row>
    <row r="367" spans="2:65" s="1" customFormat="1" ht="16.5" customHeight="1">
      <c r="B367" s="133"/>
      <c r="C367" s="134" t="s">
        <v>503</v>
      </c>
      <c r="D367" s="134" t="s">
        <v>123</v>
      </c>
      <c r="E367" s="135" t="s">
        <v>458</v>
      </c>
      <c r="F367" s="136" t="s">
        <v>459</v>
      </c>
      <c r="G367" s="137" t="s">
        <v>455</v>
      </c>
      <c r="H367" s="138">
        <v>10</v>
      </c>
      <c r="I367" s="139"/>
      <c r="J367" s="140">
        <f>ROUND(I367*H367,2)</f>
        <v>0</v>
      </c>
      <c r="K367" s="136" t="s">
        <v>1</v>
      </c>
      <c r="L367" s="33"/>
      <c r="M367" s="141" t="s">
        <v>1</v>
      </c>
      <c r="N367" s="142" t="s">
        <v>42</v>
      </c>
      <c r="P367" s="143">
        <f>O367*H367</f>
        <v>0</v>
      </c>
      <c r="Q367" s="143">
        <v>0</v>
      </c>
      <c r="R367" s="143">
        <f>Q367*H367</f>
        <v>0</v>
      </c>
      <c r="S367" s="143">
        <v>0</v>
      </c>
      <c r="T367" s="144">
        <f>S367*H367</f>
        <v>0</v>
      </c>
      <c r="AR367" s="145" t="s">
        <v>202</v>
      </c>
      <c r="AT367" s="145" t="s">
        <v>123</v>
      </c>
      <c r="AU367" s="145" t="s">
        <v>139</v>
      </c>
      <c r="AY367" s="18" t="s">
        <v>120</v>
      </c>
      <c r="BE367" s="146">
        <f>IF(N367="základní",J367,0)</f>
        <v>0</v>
      </c>
      <c r="BF367" s="146">
        <f>IF(N367="snížená",J367,0)</f>
        <v>0</v>
      </c>
      <c r="BG367" s="146">
        <f>IF(N367="zákl. přenesená",J367,0)</f>
        <v>0</v>
      </c>
      <c r="BH367" s="146">
        <f>IF(N367="sníž. přenesená",J367,0)</f>
        <v>0</v>
      </c>
      <c r="BI367" s="146">
        <f>IF(N367="nulová",J367,0)</f>
        <v>0</v>
      </c>
      <c r="BJ367" s="18" t="s">
        <v>85</v>
      </c>
      <c r="BK367" s="146">
        <f>ROUND(I367*H367,2)</f>
        <v>0</v>
      </c>
      <c r="BL367" s="18" t="s">
        <v>202</v>
      </c>
      <c r="BM367" s="145" t="s">
        <v>504</v>
      </c>
    </row>
    <row r="368" spans="2:65" s="16" customFormat="1" ht="20.85" customHeight="1">
      <c r="B368" s="191"/>
      <c r="D368" s="192" t="s">
        <v>76</v>
      </c>
      <c r="E368" s="192" t="s">
        <v>461</v>
      </c>
      <c r="F368" s="192" t="s">
        <v>462</v>
      </c>
      <c r="I368" s="193"/>
      <c r="J368" s="194">
        <f>BK368</f>
        <v>0</v>
      </c>
      <c r="L368" s="191"/>
      <c r="M368" s="195"/>
      <c r="P368" s="196">
        <f>P369</f>
        <v>0</v>
      </c>
      <c r="R368" s="196">
        <f>R369</f>
        <v>0</v>
      </c>
      <c r="T368" s="197">
        <f>T369</f>
        <v>0</v>
      </c>
      <c r="AR368" s="192" t="s">
        <v>85</v>
      </c>
      <c r="AT368" s="198" t="s">
        <v>76</v>
      </c>
      <c r="AU368" s="198" t="s">
        <v>139</v>
      </c>
      <c r="AY368" s="192" t="s">
        <v>120</v>
      </c>
      <c r="BK368" s="199">
        <f>BK369</f>
        <v>0</v>
      </c>
    </row>
    <row r="369" spans="2:65" s="1" customFormat="1" ht="33" customHeight="1">
      <c r="B369" s="133"/>
      <c r="C369" s="134" t="s">
        <v>505</v>
      </c>
      <c r="D369" s="134" t="s">
        <v>123</v>
      </c>
      <c r="E369" s="135" t="s">
        <v>464</v>
      </c>
      <c r="F369" s="136" t="s">
        <v>465</v>
      </c>
      <c r="G369" s="137" t="s">
        <v>455</v>
      </c>
      <c r="H369" s="138">
        <v>2</v>
      </c>
      <c r="I369" s="139"/>
      <c r="J369" s="140">
        <f>ROUND(I369*H369,2)</f>
        <v>0</v>
      </c>
      <c r="K369" s="136" t="s">
        <v>1</v>
      </c>
      <c r="L369" s="33"/>
      <c r="M369" s="141" t="s">
        <v>1</v>
      </c>
      <c r="N369" s="142" t="s">
        <v>42</v>
      </c>
      <c r="P369" s="143">
        <f>O369*H369</f>
        <v>0</v>
      </c>
      <c r="Q369" s="143">
        <v>0</v>
      </c>
      <c r="R369" s="143">
        <f>Q369*H369</f>
        <v>0</v>
      </c>
      <c r="S369" s="143">
        <v>0</v>
      </c>
      <c r="T369" s="144">
        <f>S369*H369</f>
        <v>0</v>
      </c>
      <c r="AR369" s="145" t="s">
        <v>202</v>
      </c>
      <c r="AT369" s="145" t="s">
        <v>123</v>
      </c>
      <c r="AU369" s="145" t="s">
        <v>202</v>
      </c>
      <c r="AY369" s="18" t="s">
        <v>120</v>
      </c>
      <c r="BE369" s="146">
        <f>IF(N369="základní",J369,0)</f>
        <v>0</v>
      </c>
      <c r="BF369" s="146">
        <f>IF(N369="snížená",J369,0)</f>
        <v>0</v>
      </c>
      <c r="BG369" s="146">
        <f>IF(N369="zákl. přenesená",J369,0)</f>
        <v>0</v>
      </c>
      <c r="BH369" s="146">
        <f>IF(N369="sníž. přenesená",J369,0)</f>
        <v>0</v>
      </c>
      <c r="BI369" s="146">
        <f>IF(N369="nulová",J369,0)</f>
        <v>0</v>
      </c>
      <c r="BJ369" s="18" t="s">
        <v>85</v>
      </c>
      <c r="BK369" s="146">
        <f>ROUND(I369*H369,2)</f>
        <v>0</v>
      </c>
      <c r="BL369" s="18" t="s">
        <v>202</v>
      </c>
      <c r="BM369" s="145" t="s">
        <v>506</v>
      </c>
    </row>
    <row r="370" spans="2:65" s="16" customFormat="1" ht="20.85" customHeight="1">
      <c r="B370" s="191"/>
      <c r="D370" s="192" t="s">
        <v>76</v>
      </c>
      <c r="E370" s="192" t="s">
        <v>467</v>
      </c>
      <c r="F370" s="192" t="s">
        <v>468</v>
      </c>
      <c r="I370" s="193"/>
      <c r="J370" s="194">
        <f>BK370</f>
        <v>0</v>
      </c>
      <c r="L370" s="191"/>
      <c r="M370" s="195"/>
      <c r="P370" s="196">
        <f>P371</f>
        <v>0</v>
      </c>
      <c r="R370" s="196">
        <f>R371</f>
        <v>0</v>
      </c>
      <c r="T370" s="197">
        <f>T371</f>
        <v>0</v>
      </c>
      <c r="AR370" s="192" t="s">
        <v>85</v>
      </c>
      <c r="AT370" s="198" t="s">
        <v>76</v>
      </c>
      <c r="AU370" s="198" t="s">
        <v>139</v>
      </c>
      <c r="AY370" s="192" t="s">
        <v>120</v>
      </c>
      <c r="BK370" s="199">
        <f>BK371</f>
        <v>0</v>
      </c>
    </row>
    <row r="371" spans="2:65" s="1" customFormat="1" ht="16.5" customHeight="1">
      <c r="B371" s="133"/>
      <c r="C371" s="134" t="s">
        <v>507</v>
      </c>
      <c r="D371" s="134" t="s">
        <v>123</v>
      </c>
      <c r="E371" s="135" t="s">
        <v>470</v>
      </c>
      <c r="F371" s="136" t="s">
        <v>471</v>
      </c>
      <c r="G371" s="137" t="s">
        <v>455</v>
      </c>
      <c r="H371" s="138">
        <v>1</v>
      </c>
      <c r="I371" s="139"/>
      <c r="J371" s="140">
        <f>ROUND(I371*H371,2)</f>
        <v>0</v>
      </c>
      <c r="K371" s="136" t="s">
        <v>1</v>
      </c>
      <c r="L371" s="33"/>
      <c r="M371" s="141" t="s">
        <v>1</v>
      </c>
      <c r="N371" s="142" t="s">
        <v>42</v>
      </c>
      <c r="P371" s="143">
        <f>O371*H371</f>
        <v>0</v>
      </c>
      <c r="Q371" s="143">
        <v>0</v>
      </c>
      <c r="R371" s="143">
        <f>Q371*H371</f>
        <v>0</v>
      </c>
      <c r="S371" s="143">
        <v>0</v>
      </c>
      <c r="T371" s="144">
        <f>S371*H371</f>
        <v>0</v>
      </c>
      <c r="AR371" s="145" t="s">
        <v>202</v>
      </c>
      <c r="AT371" s="145" t="s">
        <v>123</v>
      </c>
      <c r="AU371" s="145" t="s">
        <v>202</v>
      </c>
      <c r="AY371" s="18" t="s">
        <v>120</v>
      </c>
      <c r="BE371" s="146">
        <f>IF(N371="základní",J371,0)</f>
        <v>0</v>
      </c>
      <c r="BF371" s="146">
        <f>IF(N371="snížená",J371,0)</f>
        <v>0</v>
      </c>
      <c r="BG371" s="146">
        <f>IF(N371="zákl. přenesená",J371,0)</f>
        <v>0</v>
      </c>
      <c r="BH371" s="146">
        <f>IF(N371="sníž. přenesená",J371,0)</f>
        <v>0</v>
      </c>
      <c r="BI371" s="146">
        <f>IF(N371="nulová",J371,0)</f>
        <v>0</v>
      </c>
      <c r="BJ371" s="18" t="s">
        <v>85</v>
      </c>
      <c r="BK371" s="146">
        <f>ROUND(I371*H371,2)</f>
        <v>0</v>
      </c>
      <c r="BL371" s="18" t="s">
        <v>202</v>
      </c>
      <c r="BM371" s="145" t="s">
        <v>508</v>
      </c>
    </row>
    <row r="372" spans="2:65" s="16" customFormat="1" ht="20.85" customHeight="1">
      <c r="B372" s="191"/>
      <c r="D372" s="192" t="s">
        <v>76</v>
      </c>
      <c r="E372" s="192" t="s">
        <v>509</v>
      </c>
      <c r="F372" s="192" t="s">
        <v>510</v>
      </c>
      <c r="I372" s="193"/>
      <c r="J372" s="194">
        <f>BK372</f>
        <v>0</v>
      </c>
      <c r="L372" s="191"/>
      <c r="M372" s="195"/>
      <c r="P372" s="196">
        <f>P373</f>
        <v>0</v>
      </c>
      <c r="R372" s="196">
        <f>R373</f>
        <v>0</v>
      </c>
      <c r="T372" s="197">
        <f>T373</f>
        <v>0</v>
      </c>
      <c r="AR372" s="192" t="s">
        <v>85</v>
      </c>
      <c r="AT372" s="198" t="s">
        <v>76</v>
      </c>
      <c r="AU372" s="198" t="s">
        <v>139</v>
      </c>
      <c r="AY372" s="192" t="s">
        <v>120</v>
      </c>
      <c r="BK372" s="199">
        <f>BK373</f>
        <v>0</v>
      </c>
    </row>
    <row r="373" spans="2:65" s="1" customFormat="1" ht="37.9" customHeight="1">
      <c r="B373" s="133"/>
      <c r="C373" s="134" t="s">
        <v>511</v>
      </c>
      <c r="D373" s="134" t="s">
        <v>123</v>
      </c>
      <c r="E373" s="135" t="s">
        <v>512</v>
      </c>
      <c r="F373" s="136" t="s">
        <v>513</v>
      </c>
      <c r="G373" s="137" t="s">
        <v>455</v>
      </c>
      <c r="H373" s="138">
        <v>1</v>
      </c>
      <c r="I373" s="139"/>
      <c r="J373" s="140">
        <f>ROUND(I373*H373,2)</f>
        <v>0</v>
      </c>
      <c r="K373" s="136" t="s">
        <v>1</v>
      </c>
      <c r="L373" s="33"/>
      <c r="M373" s="141" t="s">
        <v>1</v>
      </c>
      <c r="N373" s="142" t="s">
        <v>42</v>
      </c>
      <c r="P373" s="143">
        <f>O373*H373</f>
        <v>0</v>
      </c>
      <c r="Q373" s="143">
        <v>0</v>
      </c>
      <c r="R373" s="143">
        <f>Q373*H373</f>
        <v>0</v>
      </c>
      <c r="S373" s="143">
        <v>0</v>
      </c>
      <c r="T373" s="144">
        <f>S373*H373</f>
        <v>0</v>
      </c>
      <c r="AR373" s="145" t="s">
        <v>300</v>
      </c>
      <c r="AT373" s="145" t="s">
        <v>123</v>
      </c>
      <c r="AU373" s="145" t="s">
        <v>202</v>
      </c>
      <c r="AY373" s="18" t="s">
        <v>120</v>
      </c>
      <c r="BE373" s="146">
        <f>IF(N373="základní",J373,0)</f>
        <v>0</v>
      </c>
      <c r="BF373" s="146">
        <f>IF(N373="snížená",J373,0)</f>
        <v>0</v>
      </c>
      <c r="BG373" s="146">
        <f>IF(N373="zákl. přenesená",J373,0)</f>
        <v>0</v>
      </c>
      <c r="BH373" s="146">
        <f>IF(N373="sníž. přenesená",J373,0)</f>
        <v>0</v>
      </c>
      <c r="BI373" s="146">
        <f>IF(N373="nulová",J373,0)</f>
        <v>0</v>
      </c>
      <c r="BJ373" s="18" t="s">
        <v>85</v>
      </c>
      <c r="BK373" s="146">
        <f>ROUND(I373*H373,2)</f>
        <v>0</v>
      </c>
      <c r="BL373" s="18" t="s">
        <v>300</v>
      </c>
      <c r="BM373" s="145" t="s">
        <v>514</v>
      </c>
    </row>
    <row r="374" spans="2:65" s="16" customFormat="1" ht="20.85" customHeight="1">
      <c r="B374" s="191"/>
      <c r="D374" s="192" t="s">
        <v>76</v>
      </c>
      <c r="E374" s="192" t="s">
        <v>473</v>
      </c>
      <c r="F374" s="192" t="s">
        <v>474</v>
      </c>
      <c r="I374" s="193"/>
      <c r="J374" s="194">
        <f>BK374</f>
        <v>0</v>
      </c>
      <c r="L374" s="191"/>
      <c r="M374" s="195"/>
      <c r="P374" s="196">
        <f>P375</f>
        <v>0</v>
      </c>
      <c r="R374" s="196">
        <f>R375</f>
        <v>0</v>
      </c>
      <c r="T374" s="197">
        <f>T375</f>
        <v>0</v>
      </c>
      <c r="AR374" s="192" t="s">
        <v>85</v>
      </c>
      <c r="AT374" s="198" t="s">
        <v>76</v>
      </c>
      <c r="AU374" s="198" t="s">
        <v>139</v>
      </c>
      <c r="AY374" s="192" t="s">
        <v>120</v>
      </c>
      <c r="BK374" s="199">
        <f>BK375</f>
        <v>0</v>
      </c>
    </row>
    <row r="375" spans="2:65" s="1" customFormat="1" ht="24.2" customHeight="1">
      <c r="B375" s="133"/>
      <c r="C375" s="134" t="s">
        <v>515</v>
      </c>
      <c r="D375" s="134" t="s">
        <v>123</v>
      </c>
      <c r="E375" s="135" t="s">
        <v>476</v>
      </c>
      <c r="F375" s="136" t="s">
        <v>477</v>
      </c>
      <c r="G375" s="137" t="s">
        <v>455</v>
      </c>
      <c r="H375" s="138">
        <v>4</v>
      </c>
      <c r="I375" s="139"/>
      <c r="J375" s="140">
        <f>ROUND(I375*H375,2)</f>
        <v>0</v>
      </c>
      <c r="K375" s="136" t="s">
        <v>1</v>
      </c>
      <c r="L375" s="33"/>
      <c r="M375" s="141" t="s">
        <v>1</v>
      </c>
      <c r="N375" s="142" t="s">
        <v>42</v>
      </c>
      <c r="P375" s="143">
        <f>O375*H375</f>
        <v>0</v>
      </c>
      <c r="Q375" s="143">
        <v>0</v>
      </c>
      <c r="R375" s="143">
        <f>Q375*H375</f>
        <v>0</v>
      </c>
      <c r="S375" s="143">
        <v>0</v>
      </c>
      <c r="T375" s="144">
        <f>S375*H375</f>
        <v>0</v>
      </c>
      <c r="AR375" s="145" t="s">
        <v>300</v>
      </c>
      <c r="AT375" s="145" t="s">
        <v>123</v>
      </c>
      <c r="AU375" s="145" t="s">
        <v>202</v>
      </c>
      <c r="AY375" s="18" t="s">
        <v>120</v>
      </c>
      <c r="BE375" s="146">
        <f>IF(N375="základní",J375,0)</f>
        <v>0</v>
      </c>
      <c r="BF375" s="146">
        <f>IF(N375="snížená",J375,0)</f>
        <v>0</v>
      </c>
      <c r="BG375" s="146">
        <f>IF(N375="zákl. přenesená",J375,0)</f>
        <v>0</v>
      </c>
      <c r="BH375" s="146">
        <f>IF(N375="sníž. přenesená",J375,0)</f>
        <v>0</v>
      </c>
      <c r="BI375" s="146">
        <f>IF(N375="nulová",J375,0)</f>
        <v>0</v>
      </c>
      <c r="BJ375" s="18" t="s">
        <v>85</v>
      </c>
      <c r="BK375" s="146">
        <f>ROUND(I375*H375,2)</f>
        <v>0</v>
      </c>
      <c r="BL375" s="18" t="s">
        <v>300</v>
      </c>
      <c r="BM375" s="145" t="s">
        <v>516</v>
      </c>
    </row>
    <row r="376" spans="2:65" s="11" customFormat="1" ht="20.85" customHeight="1">
      <c r="B376" s="121"/>
      <c r="D376" s="122" t="s">
        <v>76</v>
      </c>
      <c r="E376" s="131" t="s">
        <v>517</v>
      </c>
      <c r="F376" s="131" t="s">
        <v>518</v>
      </c>
      <c r="I376" s="124"/>
      <c r="J376" s="132">
        <f>BK376</f>
        <v>0</v>
      </c>
      <c r="L376" s="121"/>
      <c r="M376" s="126"/>
      <c r="P376" s="127">
        <f>P377+P379+P381+P383+P385+P390+P392+P395</f>
        <v>0</v>
      </c>
      <c r="R376" s="127">
        <f>R377+R379+R381+R383+R385+R390+R392+R395</f>
        <v>0</v>
      </c>
      <c r="T376" s="128">
        <f>T377+T379+T381+T383+T385+T390+T392+T395</f>
        <v>0</v>
      </c>
      <c r="AR376" s="122" t="s">
        <v>85</v>
      </c>
      <c r="AT376" s="129" t="s">
        <v>76</v>
      </c>
      <c r="AU376" s="129" t="s">
        <v>87</v>
      </c>
      <c r="AY376" s="122" t="s">
        <v>120</v>
      </c>
      <c r="BK376" s="130">
        <f>BK377+BK379+BK381+BK383+BK385+BK390+BK392+BK395</f>
        <v>0</v>
      </c>
    </row>
    <row r="377" spans="2:65" s="16" customFormat="1" ht="20.85" customHeight="1">
      <c r="B377" s="191"/>
      <c r="D377" s="192" t="s">
        <v>76</v>
      </c>
      <c r="E377" s="192" t="s">
        <v>519</v>
      </c>
      <c r="F377" s="192" t="s">
        <v>520</v>
      </c>
      <c r="I377" s="193"/>
      <c r="J377" s="194">
        <f>BK377</f>
        <v>0</v>
      </c>
      <c r="L377" s="191"/>
      <c r="M377" s="195"/>
      <c r="P377" s="196">
        <f>P378</f>
        <v>0</v>
      </c>
      <c r="R377" s="196">
        <f>R378</f>
        <v>0</v>
      </c>
      <c r="T377" s="197">
        <f>T378</f>
        <v>0</v>
      </c>
      <c r="AR377" s="192" t="s">
        <v>85</v>
      </c>
      <c r="AT377" s="198" t="s">
        <v>76</v>
      </c>
      <c r="AU377" s="198" t="s">
        <v>139</v>
      </c>
      <c r="AY377" s="192" t="s">
        <v>120</v>
      </c>
      <c r="BK377" s="199">
        <f>BK378</f>
        <v>0</v>
      </c>
    </row>
    <row r="378" spans="2:65" s="1" customFormat="1" ht="16.5" customHeight="1">
      <c r="B378" s="133"/>
      <c r="C378" s="134" t="s">
        <v>521</v>
      </c>
      <c r="D378" s="134" t="s">
        <v>123</v>
      </c>
      <c r="E378" s="135" t="s">
        <v>522</v>
      </c>
      <c r="F378" s="136" t="s">
        <v>459</v>
      </c>
      <c r="G378" s="137" t="s">
        <v>455</v>
      </c>
      <c r="H378" s="138">
        <v>1</v>
      </c>
      <c r="I378" s="139"/>
      <c r="J378" s="140">
        <f>ROUND(I378*H378,2)</f>
        <v>0</v>
      </c>
      <c r="K378" s="136" t="s">
        <v>1</v>
      </c>
      <c r="L378" s="33"/>
      <c r="M378" s="141" t="s">
        <v>1</v>
      </c>
      <c r="N378" s="142" t="s">
        <v>42</v>
      </c>
      <c r="P378" s="143">
        <f>O378*H378</f>
        <v>0</v>
      </c>
      <c r="Q378" s="143">
        <v>0</v>
      </c>
      <c r="R378" s="143">
        <f>Q378*H378</f>
        <v>0</v>
      </c>
      <c r="S378" s="143">
        <v>0</v>
      </c>
      <c r="T378" s="144">
        <f>S378*H378</f>
        <v>0</v>
      </c>
      <c r="AR378" s="145" t="s">
        <v>300</v>
      </c>
      <c r="AT378" s="145" t="s">
        <v>123</v>
      </c>
      <c r="AU378" s="145" t="s">
        <v>202</v>
      </c>
      <c r="AY378" s="18" t="s">
        <v>120</v>
      </c>
      <c r="BE378" s="146">
        <f>IF(N378="základní",J378,0)</f>
        <v>0</v>
      </c>
      <c r="BF378" s="146">
        <f>IF(N378="snížená",J378,0)</f>
        <v>0</v>
      </c>
      <c r="BG378" s="146">
        <f>IF(N378="zákl. přenesená",J378,0)</f>
        <v>0</v>
      </c>
      <c r="BH378" s="146">
        <f>IF(N378="sníž. přenesená",J378,0)</f>
        <v>0</v>
      </c>
      <c r="BI378" s="146">
        <f>IF(N378="nulová",J378,0)</f>
        <v>0</v>
      </c>
      <c r="BJ378" s="18" t="s">
        <v>85</v>
      </c>
      <c r="BK378" s="146">
        <f>ROUND(I378*H378,2)</f>
        <v>0</v>
      </c>
      <c r="BL378" s="18" t="s">
        <v>300</v>
      </c>
      <c r="BM378" s="145" t="s">
        <v>523</v>
      </c>
    </row>
    <row r="379" spans="2:65" s="16" customFormat="1" ht="20.85" customHeight="1">
      <c r="B379" s="191"/>
      <c r="D379" s="192" t="s">
        <v>76</v>
      </c>
      <c r="E379" s="192" t="s">
        <v>524</v>
      </c>
      <c r="F379" s="192" t="s">
        <v>525</v>
      </c>
      <c r="I379" s="193"/>
      <c r="J379" s="194">
        <f>BK379</f>
        <v>0</v>
      </c>
      <c r="L379" s="191"/>
      <c r="M379" s="195"/>
      <c r="P379" s="196">
        <f>P380</f>
        <v>0</v>
      </c>
      <c r="R379" s="196">
        <f>R380</f>
        <v>0</v>
      </c>
      <c r="T379" s="197">
        <f>T380</f>
        <v>0</v>
      </c>
      <c r="AR379" s="192" t="s">
        <v>85</v>
      </c>
      <c r="AT379" s="198" t="s">
        <v>76</v>
      </c>
      <c r="AU379" s="198" t="s">
        <v>139</v>
      </c>
      <c r="AY379" s="192" t="s">
        <v>120</v>
      </c>
      <c r="BK379" s="199">
        <f>BK380</f>
        <v>0</v>
      </c>
    </row>
    <row r="380" spans="2:65" s="1" customFormat="1" ht="16.5" customHeight="1">
      <c r="B380" s="133"/>
      <c r="C380" s="134" t="s">
        <v>526</v>
      </c>
      <c r="D380" s="134" t="s">
        <v>123</v>
      </c>
      <c r="E380" s="135" t="s">
        <v>527</v>
      </c>
      <c r="F380" s="136" t="s">
        <v>528</v>
      </c>
      <c r="G380" s="137" t="s">
        <v>455</v>
      </c>
      <c r="H380" s="138">
        <v>1</v>
      </c>
      <c r="I380" s="139"/>
      <c r="J380" s="140">
        <f>ROUND(I380*H380,2)</f>
        <v>0</v>
      </c>
      <c r="K380" s="136" t="s">
        <v>1</v>
      </c>
      <c r="L380" s="33"/>
      <c r="M380" s="141" t="s">
        <v>1</v>
      </c>
      <c r="N380" s="142" t="s">
        <v>42</v>
      </c>
      <c r="P380" s="143">
        <f>O380*H380</f>
        <v>0</v>
      </c>
      <c r="Q380" s="143">
        <v>0</v>
      </c>
      <c r="R380" s="143">
        <f>Q380*H380</f>
        <v>0</v>
      </c>
      <c r="S380" s="143">
        <v>0</v>
      </c>
      <c r="T380" s="144">
        <f>S380*H380</f>
        <v>0</v>
      </c>
      <c r="AR380" s="145" t="s">
        <v>300</v>
      </c>
      <c r="AT380" s="145" t="s">
        <v>123</v>
      </c>
      <c r="AU380" s="145" t="s">
        <v>202</v>
      </c>
      <c r="AY380" s="18" t="s">
        <v>120</v>
      </c>
      <c r="BE380" s="146">
        <f>IF(N380="základní",J380,0)</f>
        <v>0</v>
      </c>
      <c r="BF380" s="146">
        <f>IF(N380="snížená",J380,0)</f>
        <v>0</v>
      </c>
      <c r="BG380" s="146">
        <f>IF(N380="zákl. přenesená",J380,0)</f>
        <v>0</v>
      </c>
      <c r="BH380" s="146">
        <f>IF(N380="sníž. přenesená",J380,0)</f>
        <v>0</v>
      </c>
      <c r="BI380" s="146">
        <f>IF(N380="nulová",J380,0)</f>
        <v>0</v>
      </c>
      <c r="BJ380" s="18" t="s">
        <v>85</v>
      </c>
      <c r="BK380" s="146">
        <f>ROUND(I380*H380,2)</f>
        <v>0</v>
      </c>
      <c r="BL380" s="18" t="s">
        <v>300</v>
      </c>
      <c r="BM380" s="145" t="s">
        <v>529</v>
      </c>
    </row>
    <row r="381" spans="2:65" s="16" customFormat="1" ht="20.85" customHeight="1">
      <c r="B381" s="191"/>
      <c r="D381" s="192" t="s">
        <v>76</v>
      </c>
      <c r="E381" s="192" t="s">
        <v>530</v>
      </c>
      <c r="F381" s="192" t="s">
        <v>531</v>
      </c>
      <c r="I381" s="193"/>
      <c r="J381" s="194">
        <f>BK381</f>
        <v>0</v>
      </c>
      <c r="L381" s="191"/>
      <c r="M381" s="195"/>
      <c r="P381" s="196">
        <f>P382</f>
        <v>0</v>
      </c>
      <c r="R381" s="196">
        <f>R382</f>
        <v>0</v>
      </c>
      <c r="T381" s="197">
        <f>T382</f>
        <v>0</v>
      </c>
      <c r="AR381" s="192" t="s">
        <v>85</v>
      </c>
      <c r="AT381" s="198" t="s">
        <v>76</v>
      </c>
      <c r="AU381" s="198" t="s">
        <v>139</v>
      </c>
      <c r="AY381" s="192" t="s">
        <v>120</v>
      </c>
      <c r="BK381" s="199">
        <f>BK382</f>
        <v>0</v>
      </c>
    </row>
    <row r="382" spans="2:65" s="1" customFormat="1" ht="16.5" customHeight="1">
      <c r="B382" s="133"/>
      <c r="C382" s="134" t="s">
        <v>532</v>
      </c>
      <c r="D382" s="134" t="s">
        <v>123</v>
      </c>
      <c r="E382" s="135" t="s">
        <v>533</v>
      </c>
      <c r="F382" s="136" t="s">
        <v>534</v>
      </c>
      <c r="G382" s="137" t="s">
        <v>214</v>
      </c>
      <c r="H382" s="138">
        <v>68.81</v>
      </c>
      <c r="I382" s="139"/>
      <c r="J382" s="140">
        <f>ROUND(I382*H382,2)</f>
        <v>0</v>
      </c>
      <c r="K382" s="136" t="s">
        <v>1</v>
      </c>
      <c r="L382" s="33"/>
      <c r="M382" s="141" t="s">
        <v>1</v>
      </c>
      <c r="N382" s="142" t="s">
        <v>42</v>
      </c>
      <c r="P382" s="143">
        <f>O382*H382</f>
        <v>0</v>
      </c>
      <c r="Q382" s="143">
        <v>0</v>
      </c>
      <c r="R382" s="143">
        <f>Q382*H382</f>
        <v>0</v>
      </c>
      <c r="S382" s="143">
        <v>0</v>
      </c>
      <c r="T382" s="144">
        <f>S382*H382</f>
        <v>0</v>
      </c>
      <c r="AR382" s="145" t="s">
        <v>300</v>
      </c>
      <c r="AT382" s="145" t="s">
        <v>123</v>
      </c>
      <c r="AU382" s="145" t="s">
        <v>202</v>
      </c>
      <c r="AY382" s="18" t="s">
        <v>120</v>
      </c>
      <c r="BE382" s="146">
        <f>IF(N382="základní",J382,0)</f>
        <v>0</v>
      </c>
      <c r="BF382" s="146">
        <f>IF(N382="snížená",J382,0)</f>
        <v>0</v>
      </c>
      <c r="BG382" s="146">
        <f>IF(N382="zákl. přenesená",J382,0)</f>
        <v>0</v>
      </c>
      <c r="BH382" s="146">
        <f>IF(N382="sníž. přenesená",J382,0)</f>
        <v>0</v>
      </c>
      <c r="BI382" s="146">
        <f>IF(N382="nulová",J382,0)</f>
        <v>0</v>
      </c>
      <c r="BJ382" s="18" t="s">
        <v>85</v>
      </c>
      <c r="BK382" s="146">
        <f>ROUND(I382*H382,2)</f>
        <v>0</v>
      </c>
      <c r="BL382" s="18" t="s">
        <v>300</v>
      </c>
      <c r="BM382" s="145" t="s">
        <v>535</v>
      </c>
    </row>
    <row r="383" spans="2:65" s="16" customFormat="1" ht="20.85" customHeight="1">
      <c r="B383" s="191"/>
      <c r="D383" s="192" t="s">
        <v>76</v>
      </c>
      <c r="E383" s="192" t="s">
        <v>536</v>
      </c>
      <c r="F383" s="192" t="s">
        <v>537</v>
      </c>
      <c r="I383" s="193"/>
      <c r="J383" s="194">
        <f>BK383</f>
        <v>0</v>
      </c>
      <c r="L383" s="191"/>
      <c r="M383" s="195"/>
      <c r="P383" s="196">
        <f>P384</f>
        <v>0</v>
      </c>
      <c r="R383" s="196">
        <f>R384</f>
        <v>0</v>
      </c>
      <c r="T383" s="197">
        <f>T384</f>
        <v>0</v>
      </c>
      <c r="AR383" s="192" t="s">
        <v>85</v>
      </c>
      <c r="AT383" s="198" t="s">
        <v>76</v>
      </c>
      <c r="AU383" s="198" t="s">
        <v>139</v>
      </c>
      <c r="AY383" s="192" t="s">
        <v>120</v>
      </c>
      <c r="BK383" s="199">
        <f>BK384</f>
        <v>0</v>
      </c>
    </row>
    <row r="384" spans="2:65" s="1" customFormat="1" ht="16.5" customHeight="1">
      <c r="B384" s="133"/>
      <c r="C384" s="134" t="s">
        <v>538</v>
      </c>
      <c r="D384" s="134" t="s">
        <v>123</v>
      </c>
      <c r="E384" s="135" t="s">
        <v>539</v>
      </c>
      <c r="F384" s="136" t="s">
        <v>540</v>
      </c>
      <c r="G384" s="137" t="s">
        <v>214</v>
      </c>
      <c r="H384" s="138">
        <v>14.28</v>
      </c>
      <c r="I384" s="139"/>
      <c r="J384" s="140">
        <f>ROUND(I384*H384,2)</f>
        <v>0</v>
      </c>
      <c r="K384" s="136" t="s">
        <v>1</v>
      </c>
      <c r="L384" s="33"/>
      <c r="M384" s="141" t="s">
        <v>1</v>
      </c>
      <c r="N384" s="142" t="s">
        <v>42</v>
      </c>
      <c r="P384" s="143">
        <f>O384*H384</f>
        <v>0</v>
      </c>
      <c r="Q384" s="143">
        <v>0</v>
      </c>
      <c r="R384" s="143">
        <f>Q384*H384</f>
        <v>0</v>
      </c>
      <c r="S384" s="143">
        <v>0</v>
      </c>
      <c r="T384" s="144">
        <f>S384*H384</f>
        <v>0</v>
      </c>
      <c r="AR384" s="145" t="s">
        <v>300</v>
      </c>
      <c r="AT384" s="145" t="s">
        <v>123</v>
      </c>
      <c r="AU384" s="145" t="s">
        <v>202</v>
      </c>
      <c r="AY384" s="18" t="s">
        <v>120</v>
      </c>
      <c r="BE384" s="146">
        <f>IF(N384="základní",J384,0)</f>
        <v>0</v>
      </c>
      <c r="BF384" s="146">
        <f>IF(N384="snížená",J384,0)</f>
        <v>0</v>
      </c>
      <c r="BG384" s="146">
        <f>IF(N384="zákl. přenesená",J384,0)</f>
        <v>0</v>
      </c>
      <c r="BH384" s="146">
        <f>IF(N384="sníž. přenesená",J384,0)</f>
        <v>0</v>
      </c>
      <c r="BI384" s="146">
        <f>IF(N384="nulová",J384,0)</f>
        <v>0</v>
      </c>
      <c r="BJ384" s="18" t="s">
        <v>85</v>
      </c>
      <c r="BK384" s="146">
        <f>ROUND(I384*H384,2)</f>
        <v>0</v>
      </c>
      <c r="BL384" s="18" t="s">
        <v>300</v>
      </c>
      <c r="BM384" s="145" t="s">
        <v>541</v>
      </c>
    </row>
    <row r="385" spans="2:65" s="16" customFormat="1" ht="20.85" customHeight="1">
      <c r="B385" s="191"/>
      <c r="D385" s="192" t="s">
        <v>76</v>
      </c>
      <c r="E385" s="192" t="s">
        <v>542</v>
      </c>
      <c r="F385" s="192" t="s">
        <v>543</v>
      </c>
      <c r="I385" s="193"/>
      <c r="J385" s="194">
        <f>BK385</f>
        <v>0</v>
      </c>
      <c r="L385" s="191"/>
      <c r="M385" s="195"/>
      <c r="P385" s="196">
        <f>SUM(P386:P389)</f>
        <v>0</v>
      </c>
      <c r="R385" s="196">
        <f>SUM(R386:R389)</f>
        <v>0</v>
      </c>
      <c r="T385" s="197">
        <f>SUM(T386:T389)</f>
        <v>0</v>
      </c>
      <c r="AR385" s="192" t="s">
        <v>85</v>
      </c>
      <c r="AT385" s="198" t="s">
        <v>76</v>
      </c>
      <c r="AU385" s="198" t="s">
        <v>139</v>
      </c>
      <c r="AY385" s="192" t="s">
        <v>120</v>
      </c>
      <c r="BK385" s="199">
        <f>SUM(BK386:BK389)</f>
        <v>0</v>
      </c>
    </row>
    <row r="386" spans="2:65" s="1" customFormat="1" ht="16.5" customHeight="1">
      <c r="B386" s="133"/>
      <c r="C386" s="134" t="s">
        <v>544</v>
      </c>
      <c r="D386" s="134" t="s">
        <v>123</v>
      </c>
      <c r="E386" s="135" t="s">
        <v>545</v>
      </c>
      <c r="F386" s="136" t="s">
        <v>546</v>
      </c>
      <c r="G386" s="137" t="s">
        <v>214</v>
      </c>
      <c r="H386" s="138">
        <v>3.55</v>
      </c>
      <c r="I386" s="139"/>
      <c r="J386" s="140">
        <f>ROUND(I386*H386,2)</f>
        <v>0</v>
      </c>
      <c r="K386" s="136" t="s">
        <v>1</v>
      </c>
      <c r="L386" s="33"/>
      <c r="M386" s="141" t="s">
        <v>1</v>
      </c>
      <c r="N386" s="142" t="s">
        <v>42</v>
      </c>
      <c r="P386" s="143">
        <f>O386*H386</f>
        <v>0</v>
      </c>
      <c r="Q386" s="143">
        <v>0</v>
      </c>
      <c r="R386" s="143">
        <f>Q386*H386</f>
        <v>0</v>
      </c>
      <c r="S386" s="143">
        <v>0</v>
      </c>
      <c r="T386" s="144">
        <f>S386*H386</f>
        <v>0</v>
      </c>
      <c r="AR386" s="145" t="s">
        <v>300</v>
      </c>
      <c r="AT386" s="145" t="s">
        <v>123</v>
      </c>
      <c r="AU386" s="145" t="s">
        <v>202</v>
      </c>
      <c r="AY386" s="18" t="s">
        <v>120</v>
      </c>
      <c r="BE386" s="146">
        <f>IF(N386="základní",J386,0)</f>
        <v>0</v>
      </c>
      <c r="BF386" s="146">
        <f>IF(N386="snížená",J386,0)</f>
        <v>0</v>
      </c>
      <c r="BG386" s="146">
        <f>IF(N386="zákl. přenesená",J386,0)</f>
        <v>0</v>
      </c>
      <c r="BH386" s="146">
        <f>IF(N386="sníž. přenesená",J386,0)</f>
        <v>0</v>
      </c>
      <c r="BI386" s="146">
        <f>IF(N386="nulová",J386,0)</f>
        <v>0</v>
      </c>
      <c r="BJ386" s="18" t="s">
        <v>85</v>
      </c>
      <c r="BK386" s="146">
        <f>ROUND(I386*H386,2)</f>
        <v>0</v>
      </c>
      <c r="BL386" s="18" t="s">
        <v>300</v>
      </c>
      <c r="BM386" s="145" t="s">
        <v>547</v>
      </c>
    </row>
    <row r="387" spans="2:65" s="1" customFormat="1" ht="16.5" customHeight="1">
      <c r="B387" s="133"/>
      <c r="C387" s="134" t="s">
        <v>548</v>
      </c>
      <c r="D387" s="134" t="s">
        <v>123</v>
      </c>
      <c r="E387" s="135" t="s">
        <v>549</v>
      </c>
      <c r="F387" s="136" t="s">
        <v>550</v>
      </c>
      <c r="G387" s="137" t="s">
        <v>214</v>
      </c>
      <c r="H387" s="138">
        <v>5.95</v>
      </c>
      <c r="I387" s="139"/>
      <c r="J387" s="140">
        <f>ROUND(I387*H387,2)</f>
        <v>0</v>
      </c>
      <c r="K387" s="136" t="s">
        <v>1</v>
      </c>
      <c r="L387" s="33"/>
      <c r="M387" s="141" t="s">
        <v>1</v>
      </c>
      <c r="N387" s="142" t="s">
        <v>42</v>
      </c>
      <c r="P387" s="143">
        <f>O387*H387</f>
        <v>0</v>
      </c>
      <c r="Q387" s="143">
        <v>0</v>
      </c>
      <c r="R387" s="143">
        <f>Q387*H387</f>
        <v>0</v>
      </c>
      <c r="S387" s="143">
        <v>0</v>
      </c>
      <c r="T387" s="144">
        <f>S387*H387</f>
        <v>0</v>
      </c>
      <c r="AR387" s="145" t="s">
        <v>300</v>
      </c>
      <c r="AT387" s="145" t="s">
        <v>123</v>
      </c>
      <c r="AU387" s="145" t="s">
        <v>202</v>
      </c>
      <c r="AY387" s="18" t="s">
        <v>120</v>
      </c>
      <c r="BE387" s="146">
        <f>IF(N387="základní",J387,0)</f>
        <v>0</v>
      </c>
      <c r="BF387" s="146">
        <f>IF(N387="snížená",J387,0)</f>
        <v>0</v>
      </c>
      <c r="BG387" s="146">
        <f>IF(N387="zákl. přenesená",J387,0)</f>
        <v>0</v>
      </c>
      <c r="BH387" s="146">
        <f>IF(N387="sníž. přenesená",J387,0)</f>
        <v>0</v>
      </c>
      <c r="BI387" s="146">
        <f>IF(N387="nulová",J387,0)</f>
        <v>0</v>
      </c>
      <c r="BJ387" s="18" t="s">
        <v>85</v>
      </c>
      <c r="BK387" s="146">
        <f>ROUND(I387*H387,2)</f>
        <v>0</v>
      </c>
      <c r="BL387" s="18" t="s">
        <v>300</v>
      </c>
      <c r="BM387" s="145" t="s">
        <v>551</v>
      </c>
    </row>
    <row r="388" spans="2:65" s="1" customFormat="1" ht="16.5" customHeight="1">
      <c r="B388" s="133"/>
      <c r="C388" s="134" t="s">
        <v>552</v>
      </c>
      <c r="D388" s="134" t="s">
        <v>123</v>
      </c>
      <c r="E388" s="135" t="s">
        <v>553</v>
      </c>
      <c r="F388" s="136" t="s">
        <v>554</v>
      </c>
      <c r="G388" s="137" t="s">
        <v>214</v>
      </c>
      <c r="H388" s="138">
        <v>5.53</v>
      </c>
      <c r="I388" s="139"/>
      <c r="J388" s="140">
        <f>ROUND(I388*H388,2)</f>
        <v>0</v>
      </c>
      <c r="K388" s="136" t="s">
        <v>1</v>
      </c>
      <c r="L388" s="33"/>
      <c r="M388" s="141" t="s">
        <v>1</v>
      </c>
      <c r="N388" s="142" t="s">
        <v>42</v>
      </c>
      <c r="P388" s="143">
        <f>O388*H388</f>
        <v>0</v>
      </c>
      <c r="Q388" s="143">
        <v>0</v>
      </c>
      <c r="R388" s="143">
        <f>Q388*H388</f>
        <v>0</v>
      </c>
      <c r="S388" s="143">
        <v>0</v>
      </c>
      <c r="T388" s="144">
        <f>S388*H388</f>
        <v>0</v>
      </c>
      <c r="AR388" s="145" t="s">
        <v>300</v>
      </c>
      <c r="AT388" s="145" t="s">
        <v>123</v>
      </c>
      <c r="AU388" s="145" t="s">
        <v>202</v>
      </c>
      <c r="AY388" s="18" t="s">
        <v>120</v>
      </c>
      <c r="BE388" s="146">
        <f>IF(N388="základní",J388,0)</f>
        <v>0</v>
      </c>
      <c r="BF388" s="146">
        <f>IF(N388="snížená",J388,0)</f>
        <v>0</v>
      </c>
      <c r="BG388" s="146">
        <f>IF(N388="zákl. přenesená",J388,0)</f>
        <v>0</v>
      </c>
      <c r="BH388" s="146">
        <f>IF(N388="sníž. přenesená",J388,0)</f>
        <v>0</v>
      </c>
      <c r="BI388" s="146">
        <f>IF(N388="nulová",J388,0)</f>
        <v>0</v>
      </c>
      <c r="BJ388" s="18" t="s">
        <v>85</v>
      </c>
      <c r="BK388" s="146">
        <f>ROUND(I388*H388,2)</f>
        <v>0</v>
      </c>
      <c r="BL388" s="18" t="s">
        <v>300</v>
      </c>
      <c r="BM388" s="145" t="s">
        <v>555</v>
      </c>
    </row>
    <row r="389" spans="2:65" s="1" customFormat="1" ht="16.5" customHeight="1">
      <c r="B389" s="133"/>
      <c r="C389" s="134" t="s">
        <v>556</v>
      </c>
      <c r="D389" s="134" t="s">
        <v>123</v>
      </c>
      <c r="E389" s="135" t="s">
        <v>557</v>
      </c>
      <c r="F389" s="136" t="s">
        <v>558</v>
      </c>
      <c r="G389" s="137" t="s">
        <v>214</v>
      </c>
      <c r="H389" s="138">
        <v>8.1999999999999993</v>
      </c>
      <c r="I389" s="139"/>
      <c r="J389" s="140">
        <f>ROUND(I389*H389,2)</f>
        <v>0</v>
      </c>
      <c r="K389" s="136" t="s">
        <v>1</v>
      </c>
      <c r="L389" s="33"/>
      <c r="M389" s="141" t="s">
        <v>1</v>
      </c>
      <c r="N389" s="142" t="s">
        <v>42</v>
      </c>
      <c r="P389" s="143">
        <f>O389*H389</f>
        <v>0</v>
      </c>
      <c r="Q389" s="143">
        <v>0</v>
      </c>
      <c r="R389" s="143">
        <f>Q389*H389</f>
        <v>0</v>
      </c>
      <c r="S389" s="143">
        <v>0</v>
      </c>
      <c r="T389" s="144">
        <f>S389*H389</f>
        <v>0</v>
      </c>
      <c r="AR389" s="145" t="s">
        <v>300</v>
      </c>
      <c r="AT389" s="145" t="s">
        <v>123</v>
      </c>
      <c r="AU389" s="145" t="s">
        <v>202</v>
      </c>
      <c r="AY389" s="18" t="s">
        <v>120</v>
      </c>
      <c r="BE389" s="146">
        <f>IF(N389="základní",J389,0)</f>
        <v>0</v>
      </c>
      <c r="BF389" s="146">
        <f>IF(N389="snížená",J389,0)</f>
        <v>0</v>
      </c>
      <c r="BG389" s="146">
        <f>IF(N389="zákl. přenesená",J389,0)</f>
        <v>0</v>
      </c>
      <c r="BH389" s="146">
        <f>IF(N389="sníž. přenesená",J389,0)</f>
        <v>0</v>
      </c>
      <c r="BI389" s="146">
        <f>IF(N389="nulová",J389,0)</f>
        <v>0</v>
      </c>
      <c r="BJ389" s="18" t="s">
        <v>85</v>
      </c>
      <c r="BK389" s="146">
        <f>ROUND(I389*H389,2)</f>
        <v>0</v>
      </c>
      <c r="BL389" s="18" t="s">
        <v>300</v>
      </c>
      <c r="BM389" s="145" t="s">
        <v>559</v>
      </c>
    </row>
    <row r="390" spans="2:65" s="16" customFormat="1" ht="20.85" customHeight="1">
      <c r="B390" s="191"/>
      <c r="D390" s="192" t="s">
        <v>76</v>
      </c>
      <c r="E390" s="192" t="s">
        <v>560</v>
      </c>
      <c r="F390" s="192" t="s">
        <v>561</v>
      </c>
      <c r="I390" s="193"/>
      <c r="J390" s="194">
        <f>BK390</f>
        <v>0</v>
      </c>
      <c r="L390" s="191"/>
      <c r="M390" s="195"/>
      <c r="P390" s="196">
        <f>P391</f>
        <v>0</v>
      </c>
      <c r="R390" s="196">
        <f>R391</f>
        <v>0</v>
      </c>
      <c r="T390" s="197">
        <f>T391</f>
        <v>0</v>
      </c>
      <c r="AR390" s="192" t="s">
        <v>85</v>
      </c>
      <c r="AT390" s="198" t="s">
        <v>76</v>
      </c>
      <c r="AU390" s="198" t="s">
        <v>139</v>
      </c>
      <c r="AY390" s="192" t="s">
        <v>120</v>
      </c>
      <c r="BK390" s="199">
        <f>BK391</f>
        <v>0</v>
      </c>
    </row>
    <row r="391" spans="2:65" s="1" customFormat="1" ht="16.5" customHeight="1">
      <c r="B391" s="133"/>
      <c r="C391" s="134" t="s">
        <v>562</v>
      </c>
      <c r="D391" s="134" t="s">
        <v>123</v>
      </c>
      <c r="E391" s="135" t="s">
        <v>563</v>
      </c>
      <c r="F391" s="136" t="s">
        <v>564</v>
      </c>
      <c r="G391" s="137" t="s">
        <v>214</v>
      </c>
      <c r="H391" s="138">
        <v>12.78</v>
      </c>
      <c r="I391" s="139"/>
      <c r="J391" s="140">
        <f>ROUND(I391*H391,2)</f>
        <v>0</v>
      </c>
      <c r="K391" s="136" t="s">
        <v>1</v>
      </c>
      <c r="L391" s="33"/>
      <c r="M391" s="141" t="s">
        <v>1</v>
      </c>
      <c r="N391" s="142" t="s">
        <v>42</v>
      </c>
      <c r="P391" s="143">
        <f>O391*H391</f>
        <v>0</v>
      </c>
      <c r="Q391" s="143">
        <v>0</v>
      </c>
      <c r="R391" s="143">
        <f>Q391*H391</f>
        <v>0</v>
      </c>
      <c r="S391" s="143">
        <v>0</v>
      </c>
      <c r="T391" s="144">
        <f>S391*H391</f>
        <v>0</v>
      </c>
      <c r="AR391" s="145" t="s">
        <v>300</v>
      </c>
      <c r="AT391" s="145" t="s">
        <v>123</v>
      </c>
      <c r="AU391" s="145" t="s">
        <v>202</v>
      </c>
      <c r="AY391" s="18" t="s">
        <v>120</v>
      </c>
      <c r="BE391" s="146">
        <f>IF(N391="základní",J391,0)</f>
        <v>0</v>
      </c>
      <c r="BF391" s="146">
        <f>IF(N391="snížená",J391,0)</f>
        <v>0</v>
      </c>
      <c r="BG391" s="146">
        <f>IF(N391="zákl. přenesená",J391,0)</f>
        <v>0</v>
      </c>
      <c r="BH391" s="146">
        <f>IF(N391="sníž. přenesená",J391,0)</f>
        <v>0</v>
      </c>
      <c r="BI391" s="146">
        <f>IF(N391="nulová",J391,0)</f>
        <v>0</v>
      </c>
      <c r="BJ391" s="18" t="s">
        <v>85</v>
      </c>
      <c r="BK391" s="146">
        <f>ROUND(I391*H391,2)</f>
        <v>0</v>
      </c>
      <c r="BL391" s="18" t="s">
        <v>300</v>
      </c>
      <c r="BM391" s="145" t="s">
        <v>565</v>
      </c>
    </row>
    <row r="392" spans="2:65" s="16" customFormat="1" ht="20.85" customHeight="1">
      <c r="B392" s="191"/>
      <c r="D392" s="192" t="s">
        <v>76</v>
      </c>
      <c r="E392" s="192" t="s">
        <v>566</v>
      </c>
      <c r="F392" s="192" t="s">
        <v>567</v>
      </c>
      <c r="I392" s="193"/>
      <c r="J392" s="194">
        <f>BK392</f>
        <v>0</v>
      </c>
      <c r="L392" s="191"/>
      <c r="M392" s="195"/>
      <c r="P392" s="196">
        <f>SUM(P393:P394)</f>
        <v>0</v>
      </c>
      <c r="R392" s="196">
        <f>SUM(R393:R394)</f>
        <v>0</v>
      </c>
      <c r="T392" s="197">
        <f>SUM(T393:T394)</f>
        <v>0</v>
      </c>
      <c r="AR392" s="192" t="s">
        <v>85</v>
      </c>
      <c r="AT392" s="198" t="s">
        <v>76</v>
      </c>
      <c r="AU392" s="198" t="s">
        <v>139</v>
      </c>
      <c r="AY392" s="192" t="s">
        <v>120</v>
      </c>
      <c r="BK392" s="199">
        <f>SUM(BK393:BK394)</f>
        <v>0</v>
      </c>
    </row>
    <row r="393" spans="2:65" s="1" customFormat="1" ht="24.2" customHeight="1">
      <c r="B393" s="133"/>
      <c r="C393" s="134" t="s">
        <v>568</v>
      </c>
      <c r="D393" s="134" t="s">
        <v>123</v>
      </c>
      <c r="E393" s="135" t="s">
        <v>569</v>
      </c>
      <c r="F393" s="136" t="s">
        <v>570</v>
      </c>
      <c r="G393" s="137" t="s">
        <v>455</v>
      </c>
      <c r="H393" s="138">
        <v>5</v>
      </c>
      <c r="I393" s="139"/>
      <c r="J393" s="140">
        <f>ROUND(I393*H393,2)</f>
        <v>0</v>
      </c>
      <c r="K393" s="136" t="s">
        <v>1</v>
      </c>
      <c r="L393" s="33"/>
      <c r="M393" s="141" t="s">
        <v>1</v>
      </c>
      <c r="N393" s="142" t="s">
        <v>42</v>
      </c>
      <c r="P393" s="143">
        <f>O393*H393</f>
        <v>0</v>
      </c>
      <c r="Q393" s="143">
        <v>0</v>
      </c>
      <c r="R393" s="143">
        <f>Q393*H393</f>
        <v>0</v>
      </c>
      <c r="S393" s="143">
        <v>0</v>
      </c>
      <c r="T393" s="144">
        <f>S393*H393</f>
        <v>0</v>
      </c>
      <c r="AR393" s="145" t="s">
        <v>300</v>
      </c>
      <c r="AT393" s="145" t="s">
        <v>123</v>
      </c>
      <c r="AU393" s="145" t="s">
        <v>202</v>
      </c>
      <c r="AY393" s="18" t="s">
        <v>120</v>
      </c>
      <c r="BE393" s="146">
        <f>IF(N393="základní",J393,0)</f>
        <v>0</v>
      </c>
      <c r="BF393" s="146">
        <f>IF(N393="snížená",J393,0)</f>
        <v>0</v>
      </c>
      <c r="BG393" s="146">
        <f>IF(N393="zákl. přenesená",J393,0)</f>
        <v>0</v>
      </c>
      <c r="BH393" s="146">
        <f>IF(N393="sníž. přenesená",J393,0)</f>
        <v>0</v>
      </c>
      <c r="BI393" s="146">
        <f>IF(N393="nulová",J393,0)</f>
        <v>0</v>
      </c>
      <c r="BJ393" s="18" t="s">
        <v>85</v>
      </c>
      <c r="BK393" s="146">
        <f>ROUND(I393*H393,2)</f>
        <v>0</v>
      </c>
      <c r="BL393" s="18" t="s">
        <v>300</v>
      </c>
      <c r="BM393" s="145" t="s">
        <v>571</v>
      </c>
    </row>
    <row r="394" spans="2:65" s="1" customFormat="1" ht="33" customHeight="1">
      <c r="B394" s="133"/>
      <c r="C394" s="134" t="s">
        <v>572</v>
      </c>
      <c r="D394" s="134" t="s">
        <v>123</v>
      </c>
      <c r="E394" s="135" t="s">
        <v>573</v>
      </c>
      <c r="F394" s="136" t="s">
        <v>574</v>
      </c>
      <c r="G394" s="137" t="s">
        <v>455</v>
      </c>
      <c r="H394" s="138">
        <v>5</v>
      </c>
      <c r="I394" s="139"/>
      <c r="J394" s="140">
        <f>ROUND(I394*H394,2)</f>
        <v>0</v>
      </c>
      <c r="K394" s="136" t="s">
        <v>1</v>
      </c>
      <c r="L394" s="33"/>
      <c r="M394" s="141" t="s">
        <v>1</v>
      </c>
      <c r="N394" s="142" t="s">
        <v>42</v>
      </c>
      <c r="P394" s="143">
        <f>O394*H394</f>
        <v>0</v>
      </c>
      <c r="Q394" s="143">
        <v>0</v>
      </c>
      <c r="R394" s="143">
        <f>Q394*H394</f>
        <v>0</v>
      </c>
      <c r="S394" s="143">
        <v>0</v>
      </c>
      <c r="T394" s="144">
        <f>S394*H394</f>
        <v>0</v>
      </c>
      <c r="AR394" s="145" t="s">
        <v>300</v>
      </c>
      <c r="AT394" s="145" t="s">
        <v>123</v>
      </c>
      <c r="AU394" s="145" t="s">
        <v>202</v>
      </c>
      <c r="AY394" s="18" t="s">
        <v>120</v>
      </c>
      <c r="BE394" s="146">
        <f>IF(N394="základní",J394,0)</f>
        <v>0</v>
      </c>
      <c r="BF394" s="146">
        <f>IF(N394="snížená",J394,0)</f>
        <v>0</v>
      </c>
      <c r="BG394" s="146">
        <f>IF(N394="zákl. přenesená",J394,0)</f>
        <v>0</v>
      </c>
      <c r="BH394" s="146">
        <f>IF(N394="sníž. přenesená",J394,0)</f>
        <v>0</v>
      </c>
      <c r="BI394" s="146">
        <f>IF(N394="nulová",J394,0)</f>
        <v>0</v>
      </c>
      <c r="BJ394" s="18" t="s">
        <v>85</v>
      </c>
      <c r="BK394" s="146">
        <f>ROUND(I394*H394,2)</f>
        <v>0</v>
      </c>
      <c r="BL394" s="18" t="s">
        <v>300</v>
      </c>
      <c r="BM394" s="145" t="s">
        <v>575</v>
      </c>
    </row>
    <row r="395" spans="2:65" s="16" customFormat="1" ht="20.85" customHeight="1">
      <c r="B395" s="191"/>
      <c r="D395" s="192" t="s">
        <v>76</v>
      </c>
      <c r="E395" s="192" t="s">
        <v>576</v>
      </c>
      <c r="F395" s="192" t="s">
        <v>577</v>
      </c>
      <c r="I395" s="193"/>
      <c r="J395" s="194">
        <f>BK395</f>
        <v>0</v>
      </c>
      <c r="L395" s="191"/>
      <c r="M395" s="195"/>
      <c r="P395" s="196">
        <f>P396</f>
        <v>0</v>
      </c>
      <c r="R395" s="196">
        <f>R396</f>
        <v>0</v>
      </c>
      <c r="T395" s="197">
        <f>T396</f>
        <v>0</v>
      </c>
      <c r="AR395" s="192" t="s">
        <v>85</v>
      </c>
      <c r="AT395" s="198" t="s">
        <v>76</v>
      </c>
      <c r="AU395" s="198" t="s">
        <v>139</v>
      </c>
      <c r="AY395" s="192" t="s">
        <v>120</v>
      </c>
      <c r="BK395" s="199">
        <f>BK396</f>
        <v>0</v>
      </c>
    </row>
    <row r="396" spans="2:65" s="1" customFormat="1" ht="16.5" customHeight="1">
      <c r="B396" s="133"/>
      <c r="C396" s="134" t="s">
        <v>578</v>
      </c>
      <c r="D396" s="134" t="s">
        <v>123</v>
      </c>
      <c r="E396" s="135" t="s">
        <v>579</v>
      </c>
      <c r="F396" s="136" t="s">
        <v>580</v>
      </c>
      <c r="G396" s="137" t="s">
        <v>455</v>
      </c>
      <c r="H396" s="138">
        <v>5</v>
      </c>
      <c r="I396" s="139"/>
      <c r="J396" s="140">
        <f>ROUND(I396*H396,2)</f>
        <v>0</v>
      </c>
      <c r="K396" s="136" t="s">
        <v>1</v>
      </c>
      <c r="L396" s="33"/>
      <c r="M396" s="141" t="s">
        <v>1</v>
      </c>
      <c r="N396" s="142" t="s">
        <v>42</v>
      </c>
      <c r="P396" s="143">
        <f>O396*H396</f>
        <v>0</v>
      </c>
      <c r="Q396" s="143">
        <v>0</v>
      </c>
      <c r="R396" s="143">
        <f>Q396*H396</f>
        <v>0</v>
      </c>
      <c r="S396" s="143">
        <v>0</v>
      </c>
      <c r="T396" s="144">
        <f>S396*H396</f>
        <v>0</v>
      </c>
      <c r="AR396" s="145" t="s">
        <v>300</v>
      </c>
      <c r="AT396" s="145" t="s">
        <v>123</v>
      </c>
      <c r="AU396" s="145" t="s">
        <v>202</v>
      </c>
      <c r="AY396" s="18" t="s">
        <v>120</v>
      </c>
      <c r="BE396" s="146">
        <f>IF(N396="základní",J396,0)</f>
        <v>0</v>
      </c>
      <c r="BF396" s="146">
        <f>IF(N396="snížená",J396,0)</f>
        <v>0</v>
      </c>
      <c r="BG396" s="146">
        <f>IF(N396="zákl. přenesená",J396,0)</f>
        <v>0</v>
      </c>
      <c r="BH396" s="146">
        <f>IF(N396="sníž. přenesená",J396,0)</f>
        <v>0</v>
      </c>
      <c r="BI396" s="146">
        <f>IF(N396="nulová",J396,0)</f>
        <v>0</v>
      </c>
      <c r="BJ396" s="18" t="s">
        <v>85</v>
      </c>
      <c r="BK396" s="146">
        <f>ROUND(I396*H396,2)</f>
        <v>0</v>
      </c>
      <c r="BL396" s="18" t="s">
        <v>300</v>
      </c>
      <c r="BM396" s="145" t="s">
        <v>581</v>
      </c>
    </row>
    <row r="397" spans="2:65" s="11" customFormat="1" ht="20.85" customHeight="1">
      <c r="B397" s="121"/>
      <c r="D397" s="122" t="s">
        <v>76</v>
      </c>
      <c r="E397" s="131" t="s">
        <v>582</v>
      </c>
      <c r="F397" s="131" t="s">
        <v>583</v>
      </c>
      <c r="I397" s="124"/>
      <c r="J397" s="132">
        <f>BK397</f>
        <v>0</v>
      </c>
      <c r="L397" s="121"/>
      <c r="M397" s="126"/>
      <c r="P397" s="127">
        <f>P398+P400+P402+P404+P406+P409+P411+P414</f>
        <v>0</v>
      </c>
      <c r="R397" s="127">
        <f>R398+R400+R402+R404+R406+R409+R411+R414</f>
        <v>0</v>
      </c>
      <c r="T397" s="128">
        <f>T398+T400+T402+T404+T406+T409+T411+T414</f>
        <v>0</v>
      </c>
      <c r="AR397" s="122" t="s">
        <v>85</v>
      </c>
      <c r="AT397" s="129" t="s">
        <v>76</v>
      </c>
      <c r="AU397" s="129" t="s">
        <v>87</v>
      </c>
      <c r="AY397" s="122" t="s">
        <v>120</v>
      </c>
      <c r="BK397" s="130">
        <f>BK398+BK400+BK402+BK404+BK406+BK409+BK411+BK414</f>
        <v>0</v>
      </c>
    </row>
    <row r="398" spans="2:65" s="16" customFormat="1" ht="20.85" customHeight="1">
      <c r="B398" s="191"/>
      <c r="D398" s="192" t="s">
        <v>76</v>
      </c>
      <c r="E398" s="192" t="s">
        <v>584</v>
      </c>
      <c r="F398" s="192" t="s">
        <v>585</v>
      </c>
      <c r="I398" s="193"/>
      <c r="J398" s="194">
        <f>BK398</f>
        <v>0</v>
      </c>
      <c r="L398" s="191"/>
      <c r="M398" s="195"/>
      <c r="P398" s="196">
        <f>P399</f>
        <v>0</v>
      </c>
      <c r="R398" s="196">
        <f>R399</f>
        <v>0</v>
      </c>
      <c r="T398" s="197">
        <f>T399</f>
        <v>0</v>
      </c>
      <c r="AR398" s="192" t="s">
        <v>85</v>
      </c>
      <c r="AT398" s="198" t="s">
        <v>76</v>
      </c>
      <c r="AU398" s="198" t="s">
        <v>139</v>
      </c>
      <c r="AY398" s="192" t="s">
        <v>120</v>
      </c>
      <c r="BK398" s="199">
        <f>BK399</f>
        <v>0</v>
      </c>
    </row>
    <row r="399" spans="2:65" s="1" customFormat="1" ht="16.5" customHeight="1">
      <c r="B399" s="133"/>
      <c r="C399" s="134" t="s">
        <v>586</v>
      </c>
      <c r="D399" s="134" t="s">
        <v>123</v>
      </c>
      <c r="E399" s="135" t="s">
        <v>522</v>
      </c>
      <c r="F399" s="136" t="s">
        <v>459</v>
      </c>
      <c r="G399" s="137" t="s">
        <v>455</v>
      </c>
      <c r="H399" s="138">
        <v>1</v>
      </c>
      <c r="I399" s="139"/>
      <c r="J399" s="140">
        <f>ROUND(I399*H399,2)</f>
        <v>0</v>
      </c>
      <c r="K399" s="136" t="s">
        <v>1</v>
      </c>
      <c r="L399" s="33"/>
      <c r="M399" s="141" t="s">
        <v>1</v>
      </c>
      <c r="N399" s="142" t="s">
        <v>42</v>
      </c>
      <c r="P399" s="143">
        <f>O399*H399</f>
        <v>0</v>
      </c>
      <c r="Q399" s="143">
        <v>0</v>
      </c>
      <c r="R399" s="143">
        <f>Q399*H399</f>
        <v>0</v>
      </c>
      <c r="S399" s="143">
        <v>0</v>
      </c>
      <c r="T399" s="144">
        <f>S399*H399</f>
        <v>0</v>
      </c>
      <c r="AR399" s="145" t="s">
        <v>202</v>
      </c>
      <c r="AT399" s="145" t="s">
        <v>123</v>
      </c>
      <c r="AU399" s="145" t="s">
        <v>202</v>
      </c>
      <c r="AY399" s="18" t="s">
        <v>120</v>
      </c>
      <c r="BE399" s="146">
        <f>IF(N399="základní",J399,0)</f>
        <v>0</v>
      </c>
      <c r="BF399" s="146">
        <f>IF(N399="snížená",J399,0)</f>
        <v>0</v>
      </c>
      <c r="BG399" s="146">
        <f>IF(N399="zákl. přenesená",J399,0)</f>
        <v>0</v>
      </c>
      <c r="BH399" s="146">
        <f>IF(N399="sníž. přenesená",J399,0)</f>
        <v>0</v>
      </c>
      <c r="BI399" s="146">
        <f>IF(N399="nulová",J399,0)</f>
        <v>0</v>
      </c>
      <c r="BJ399" s="18" t="s">
        <v>85</v>
      </c>
      <c r="BK399" s="146">
        <f>ROUND(I399*H399,2)</f>
        <v>0</v>
      </c>
      <c r="BL399" s="18" t="s">
        <v>202</v>
      </c>
      <c r="BM399" s="145" t="s">
        <v>587</v>
      </c>
    </row>
    <row r="400" spans="2:65" s="16" customFormat="1" ht="20.85" customHeight="1">
      <c r="B400" s="191"/>
      <c r="D400" s="192" t="s">
        <v>76</v>
      </c>
      <c r="E400" s="192" t="s">
        <v>524</v>
      </c>
      <c r="F400" s="192" t="s">
        <v>525</v>
      </c>
      <c r="I400" s="193"/>
      <c r="J400" s="194">
        <f>BK400</f>
        <v>0</v>
      </c>
      <c r="L400" s="191"/>
      <c r="M400" s="195"/>
      <c r="P400" s="196">
        <f>P401</f>
        <v>0</v>
      </c>
      <c r="R400" s="196">
        <f>R401</f>
        <v>0</v>
      </c>
      <c r="T400" s="197">
        <f>T401</f>
        <v>0</v>
      </c>
      <c r="AR400" s="192" t="s">
        <v>85</v>
      </c>
      <c r="AT400" s="198" t="s">
        <v>76</v>
      </c>
      <c r="AU400" s="198" t="s">
        <v>139</v>
      </c>
      <c r="AY400" s="192" t="s">
        <v>120</v>
      </c>
      <c r="BK400" s="199">
        <f>BK401</f>
        <v>0</v>
      </c>
    </row>
    <row r="401" spans="2:65" s="1" customFormat="1" ht="16.5" customHeight="1">
      <c r="B401" s="133"/>
      <c r="C401" s="134" t="s">
        <v>588</v>
      </c>
      <c r="D401" s="134" t="s">
        <v>123</v>
      </c>
      <c r="E401" s="135" t="s">
        <v>527</v>
      </c>
      <c r="F401" s="136" t="s">
        <v>528</v>
      </c>
      <c r="G401" s="137" t="s">
        <v>455</v>
      </c>
      <c r="H401" s="138">
        <v>1</v>
      </c>
      <c r="I401" s="139"/>
      <c r="J401" s="140">
        <f>ROUND(I401*H401,2)</f>
        <v>0</v>
      </c>
      <c r="K401" s="136" t="s">
        <v>1</v>
      </c>
      <c r="L401" s="33"/>
      <c r="M401" s="141" t="s">
        <v>1</v>
      </c>
      <c r="N401" s="142" t="s">
        <v>42</v>
      </c>
      <c r="P401" s="143">
        <f>O401*H401</f>
        <v>0</v>
      </c>
      <c r="Q401" s="143">
        <v>0</v>
      </c>
      <c r="R401" s="143">
        <f>Q401*H401</f>
        <v>0</v>
      </c>
      <c r="S401" s="143">
        <v>0</v>
      </c>
      <c r="T401" s="144">
        <f>S401*H401</f>
        <v>0</v>
      </c>
      <c r="AR401" s="145" t="s">
        <v>202</v>
      </c>
      <c r="AT401" s="145" t="s">
        <v>123</v>
      </c>
      <c r="AU401" s="145" t="s">
        <v>202</v>
      </c>
      <c r="AY401" s="18" t="s">
        <v>120</v>
      </c>
      <c r="BE401" s="146">
        <f>IF(N401="základní",J401,0)</f>
        <v>0</v>
      </c>
      <c r="BF401" s="146">
        <f>IF(N401="snížená",J401,0)</f>
        <v>0</v>
      </c>
      <c r="BG401" s="146">
        <f>IF(N401="zákl. přenesená",J401,0)</f>
        <v>0</v>
      </c>
      <c r="BH401" s="146">
        <f>IF(N401="sníž. přenesená",J401,0)</f>
        <v>0</v>
      </c>
      <c r="BI401" s="146">
        <f>IF(N401="nulová",J401,0)</f>
        <v>0</v>
      </c>
      <c r="BJ401" s="18" t="s">
        <v>85</v>
      </c>
      <c r="BK401" s="146">
        <f>ROUND(I401*H401,2)</f>
        <v>0</v>
      </c>
      <c r="BL401" s="18" t="s">
        <v>202</v>
      </c>
      <c r="BM401" s="145" t="s">
        <v>589</v>
      </c>
    </row>
    <row r="402" spans="2:65" s="16" customFormat="1" ht="20.85" customHeight="1">
      <c r="B402" s="191"/>
      <c r="D402" s="192" t="s">
        <v>76</v>
      </c>
      <c r="E402" s="192" t="s">
        <v>530</v>
      </c>
      <c r="F402" s="192" t="s">
        <v>531</v>
      </c>
      <c r="I402" s="193"/>
      <c r="J402" s="194">
        <f>BK402</f>
        <v>0</v>
      </c>
      <c r="L402" s="191"/>
      <c r="M402" s="195"/>
      <c r="P402" s="196">
        <f>P403</f>
        <v>0</v>
      </c>
      <c r="R402" s="196">
        <f>R403</f>
        <v>0</v>
      </c>
      <c r="T402" s="197">
        <f>T403</f>
        <v>0</v>
      </c>
      <c r="AR402" s="192" t="s">
        <v>85</v>
      </c>
      <c r="AT402" s="198" t="s">
        <v>76</v>
      </c>
      <c r="AU402" s="198" t="s">
        <v>139</v>
      </c>
      <c r="AY402" s="192" t="s">
        <v>120</v>
      </c>
      <c r="BK402" s="199">
        <f>BK403</f>
        <v>0</v>
      </c>
    </row>
    <row r="403" spans="2:65" s="1" customFormat="1" ht="16.5" customHeight="1">
      <c r="B403" s="133"/>
      <c r="C403" s="134" t="s">
        <v>590</v>
      </c>
      <c r="D403" s="134" t="s">
        <v>123</v>
      </c>
      <c r="E403" s="135" t="s">
        <v>533</v>
      </c>
      <c r="F403" s="136" t="s">
        <v>534</v>
      </c>
      <c r="G403" s="137" t="s">
        <v>214</v>
      </c>
      <c r="H403" s="138">
        <v>49.45</v>
      </c>
      <c r="I403" s="139"/>
      <c r="J403" s="140">
        <f>ROUND(I403*H403,2)</f>
        <v>0</v>
      </c>
      <c r="K403" s="136" t="s">
        <v>1</v>
      </c>
      <c r="L403" s="33"/>
      <c r="M403" s="141" t="s">
        <v>1</v>
      </c>
      <c r="N403" s="142" t="s">
        <v>42</v>
      </c>
      <c r="P403" s="143">
        <f>O403*H403</f>
        <v>0</v>
      </c>
      <c r="Q403" s="143">
        <v>0</v>
      </c>
      <c r="R403" s="143">
        <f>Q403*H403</f>
        <v>0</v>
      </c>
      <c r="S403" s="143">
        <v>0</v>
      </c>
      <c r="T403" s="144">
        <f>S403*H403</f>
        <v>0</v>
      </c>
      <c r="AR403" s="145" t="s">
        <v>202</v>
      </c>
      <c r="AT403" s="145" t="s">
        <v>123</v>
      </c>
      <c r="AU403" s="145" t="s">
        <v>202</v>
      </c>
      <c r="AY403" s="18" t="s">
        <v>120</v>
      </c>
      <c r="BE403" s="146">
        <f>IF(N403="základní",J403,0)</f>
        <v>0</v>
      </c>
      <c r="BF403" s="146">
        <f>IF(N403="snížená",J403,0)</f>
        <v>0</v>
      </c>
      <c r="BG403" s="146">
        <f>IF(N403="zákl. přenesená",J403,0)</f>
        <v>0</v>
      </c>
      <c r="BH403" s="146">
        <f>IF(N403="sníž. přenesená",J403,0)</f>
        <v>0</v>
      </c>
      <c r="BI403" s="146">
        <f>IF(N403="nulová",J403,0)</f>
        <v>0</v>
      </c>
      <c r="BJ403" s="18" t="s">
        <v>85</v>
      </c>
      <c r="BK403" s="146">
        <f>ROUND(I403*H403,2)</f>
        <v>0</v>
      </c>
      <c r="BL403" s="18" t="s">
        <v>202</v>
      </c>
      <c r="BM403" s="145" t="s">
        <v>591</v>
      </c>
    </row>
    <row r="404" spans="2:65" s="16" customFormat="1" ht="20.85" customHeight="1">
      <c r="B404" s="191"/>
      <c r="D404" s="192" t="s">
        <v>76</v>
      </c>
      <c r="E404" s="192" t="s">
        <v>536</v>
      </c>
      <c r="F404" s="192" t="s">
        <v>537</v>
      </c>
      <c r="I404" s="193"/>
      <c r="J404" s="194">
        <f>BK404</f>
        <v>0</v>
      </c>
      <c r="L404" s="191"/>
      <c r="M404" s="195"/>
      <c r="P404" s="196">
        <f>P405</f>
        <v>0</v>
      </c>
      <c r="R404" s="196">
        <f>R405</f>
        <v>0</v>
      </c>
      <c r="T404" s="197">
        <f>T405</f>
        <v>0</v>
      </c>
      <c r="AR404" s="192" t="s">
        <v>85</v>
      </c>
      <c r="AT404" s="198" t="s">
        <v>76</v>
      </c>
      <c r="AU404" s="198" t="s">
        <v>139</v>
      </c>
      <c r="AY404" s="192" t="s">
        <v>120</v>
      </c>
      <c r="BK404" s="199">
        <f>BK405</f>
        <v>0</v>
      </c>
    </row>
    <row r="405" spans="2:65" s="1" customFormat="1" ht="16.5" customHeight="1">
      <c r="B405" s="133"/>
      <c r="C405" s="134" t="s">
        <v>592</v>
      </c>
      <c r="D405" s="134" t="s">
        <v>123</v>
      </c>
      <c r="E405" s="135" t="s">
        <v>539</v>
      </c>
      <c r="F405" s="136" t="s">
        <v>540</v>
      </c>
      <c r="G405" s="137" t="s">
        <v>214</v>
      </c>
      <c r="H405" s="138">
        <v>13.73</v>
      </c>
      <c r="I405" s="139"/>
      <c r="J405" s="140">
        <f>ROUND(I405*H405,2)</f>
        <v>0</v>
      </c>
      <c r="K405" s="136" t="s">
        <v>1</v>
      </c>
      <c r="L405" s="33"/>
      <c r="M405" s="141" t="s">
        <v>1</v>
      </c>
      <c r="N405" s="142" t="s">
        <v>42</v>
      </c>
      <c r="P405" s="143">
        <f>O405*H405</f>
        <v>0</v>
      </c>
      <c r="Q405" s="143">
        <v>0</v>
      </c>
      <c r="R405" s="143">
        <f>Q405*H405</f>
        <v>0</v>
      </c>
      <c r="S405" s="143">
        <v>0</v>
      </c>
      <c r="T405" s="144">
        <f>S405*H405</f>
        <v>0</v>
      </c>
      <c r="AR405" s="145" t="s">
        <v>202</v>
      </c>
      <c r="AT405" s="145" t="s">
        <v>123</v>
      </c>
      <c r="AU405" s="145" t="s">
        <v>202</v>
      </c>
      <c r="AY405" s="18" t="s">
        <v>120</v>
      </c>
      <c r="BE405" s="146">
        <f>IF(N405="základní",J405,0)</f>
        <v>0</v>
      </c>
      <c r="BF405" s="146">
        <f>IF(N405="snížená",J405,0)</f>
        <v>0</v>
      </c>
      <c r="BG405" s="146">
        <f>IF(N405="zákl. přenesená",J405,0)</f>
        <v>0</v>
      </c>
      <c r="BH405" s="146">
        <f>IF(N405="sníž. přenesená",J405,0)</f>
        <v>0</v>
      </c>
      <c r="BI405" s="146">
        <f>IF(N405="nulová",J405,0)</f>
        <v>0</v>
      </c>
      <c r="BJ405" s="18" t="s">
        <v>85</v>
      </c>
      <c r="BK405" s="146">
        <f>ROUND(I405*H405,2)</f>
        <v>0</v>
      </c>
      <c r="BL405" s="18" t="s">
        <v>202</v>
      </c>
      <c r="BM405" s="145" t="s">
        <v>593</v>
      </c>
    </row>
    <row r="406" spans="2:65" s="16" customFormat="1" ht="20.85" customHeight="1">
      <c r="B406" s="191"/>
      <c r="D406" s="192" t="s">
        <v>76</v>
      </c>
      <c r="E406" s="192" t="s">
        <v>542</v>
      </c>
      <c r="F406" s="192" t="s">
        <v>543</v>
      </c>
      <c r="I406" s="193"/>
      <c r="J406" s="194">
        <f>BK406</f>
        <v>0</v>
      </c>
      <c r="L406" s="191"/>
      <c r="M406" s="195"/>
      <c r="P406" s="196">
        <f>SUM(P407:P408)</f>
        <v>0</v>
      </c>
      <c r="R406" s="196">
        <f>SUM(R407:R408)</f>
        <v>0</v>
      </c>
      <c r="T406" s="197">
        <f>SUM(T407:T408)</f>
        <v>0</v>
      </c>
      <c r="AR406" s="192" t="s">
        <v>85</v>
      </c>
      <c r="AT406" s="198" t="s">
        <v>76</v>
      </c>
      <c r="AU406" s="198" t="s">
        <v>139</v>
      </c>
      <c r="AY406" s="192" t="s">
        <v>120</v>
      </c>
      <c r="BK406" s="199">
        <f>SUM(BK407:BK408)</f>
        <v>0</v>
      </c>
    </row>
    <row r="407" spans="2:65" s="1" customFormat="1" ht="16.5" customHeight="1">
      <c r="B407" s="133"/>
      <c r="C407" s="134" t="s">
        <v>594</v>
      </c>
      <c r="D407" s="134" t="s">
        <v>123</v>
      </c>
      <c r="E407" s="135" t="s">
        <v>549</v>
      </c>
      <c r="F407" s="136" t="s">
        <v>550</v>
      </c>
      <c r="G407" s="137" t="s">
        <v>214</v>
      </c>
      <c r="H407" s="138">
        <v>13.7</v>
      </c>
      <c r="I407" s="139"/>
      <c r="J407" s="140">
        <f>ROUND(I407*H407,2)</f>
        <v>0</v>
      </c>
      <c r="K407" s="136" t="s">
        <v>1</v>
      </c>
      <c r="L407" s="33"/>
      <c r="M407" s="141" t="s">
        <v>1</v>
      </c>
      <c r="N407" s="142" t="s">
        <v>42</v>
      </c>
      <c r="P407" s="143">
        <f>O407*H407</f>
        <v>0</v>
      </c>
      <c r="Q407" s="143">
        <v>0</v>
      </c>
      <c r="R407" s="143">
        <f>Q407*H407</f>
        <v>0</v>
      </c>
      <c r="S407" s="143">
        <v>0</v>
      </c>
      <c r="T407" s="144">
        <f>S407*H407</f>
        <v>0</v>
      </c>
      <c r="AR407" s="145" t="s">
        <v>202</v>
      </c>
      <c r="AT407" s="145" t="s">
        <v>123</v>
      </c>
      <c r="AU407" s="145" t="s">
        <v>202</v>
      </c>
      <c r="AY407" s="18" t="s">
        <v>120</v>
      </c>
      <c r="BE407" s="146">
        <f>IF(N407="základní",J407,0)</f>
        <v>0</v>
      </c>
      <c r="BF407" s="146">
        <f>IF(N407="snížená",J407,0)</f>
        <v>0</v>
      </c>
      <c r="BG407" s="146">
        <f>IF(N407="zákl. přenesená",J407,0)</f>
        <v>0</v>
      </c>
      <c r="BH407" s="146">
        <f>IF(N407="sníž. přenesená",J407,0)</f>
        <v>0</v>
      </c>
      <c r="BI407" s="146">
        <f>IF(N407="nulová",J407,0)</f>
        <v>0</v>
      </c>
      <c r="BJ407" s="18" t="s">
        <v>85</v>
      </c>
      <c r="BK407" s="146">
        <f>ROUND(I407*H407,2)</f>
        <v>0</v>
      </c>
      <c r="BL407" s="18" t="s">
        <v>202</v>
      </c>
      <c r="BM407" s="145" t="s">
        <v>595</v>
      </c>
    </row>
    <row r="408" spans="2:65" s="1" customFormat="1" ht="16.5" customHeight="1">
      <c r="B408" s="133"/>
      <c r="C408" s="134" t="s">
        <v>596</v>
      </c>
      <c r="D408" s="134" t="s">
        <v>123</v>
      </c>
      <c r="E408" s="135" t="s">
        <v>553</v>
      </c>
      <c r="F408" s="136" t="s">
        <v>554</v>
      </c>
      <c r="G408" s="137" t="s">
        <v>214</v>
      </c>
      <c r="H408" s="138">
        <v>5.5</v>
      </c>
      <c r="I408" s="139"/>
      <c r="J408" s="140">
        <f>ROUND(I408*H408,2)</f>
        <v>0</v>
      </c>
      <c r="K408" s="136" t="s">
        <v>1</v>
      </c>
      <c r="L408" s="33"/>
      <c r="M408" s="141" t="s">
        <v>1</v>
      </c>
      <c r="N408" s="142" t="s">
        <v>42</v>
      </c>
      <c r="P408" s="143">
        <f>O408*H408</f>
        <v>0</v>
      </c>
      <c r="Q408" s="143">
        <v>0</v>
      </c>
      <c r="R408" s="143">
        <f>Q408*H408</f>
        <v>0</v>
      </c>
      <c r="S408" s="143">
        <v>0</v>
      </c>
      <c r="T408" s="144">
        <f>S408*H408</f>
        <v>0</v>
      </c>
      <c r="AR408" s="145" t="s">
        <v>202</v>
      </c>
      <c r="AT408" s="145" t="s">
        <v>123</v>
      </c>
      <c r="AU408" s="145" t="s">
        <v>202</v>
      </c>
      <c r="AY408" s="18" t="s">
        <v>120</v>
      </c>
      <c r="BE408" s="146">
        <f>IF(N408="základní",J408,0)</f>
        <v>0</v>
      </c>
      <c r="BF408" s="146">
        <f>IF(N408="snížená",J408,0)</f>
        <v>0</v>
      </c>
      <c r="BG408" s="146">
        <f>IF(N408="zákl. přenesená",J408,0)</f>
        <v>0</v>
      </c>
      <c r="BH408" s="146">
        <f>IF(N408="sníž. přenesená",J408,0)</f>
        <v>0</v>
      </c>
      <c r="BI408" s="146">
        <f>IF(N408="nulová",J408,0)</f>
        <v>0</v>
      </c>
      <c r="BJ408" s="18" t="s">
        <v>85</v>
      </c>
      <c r="BK408" s="146">
        <f>ROUND(I408*H408,2)</f>
        <v>0</v>
      </c>
      <c r="BL408" s="18" t="s">
        <v>202</v>
      </c>
      <c r="BM408" s="145" t="s">
        <v>597</v>
      </c>
    </row>
    <row r="409" spans="2:65" s="16" customFormat="1" ht="20.85" customHeight="1">
      <c r="B409" s="191"/>
      <c r="D409" s="192" t="s">
        <v>76</v>
      </c>
      <c r="E409" s="192" t="s">
        <v>560</v>
      </c>
      <c r="F409" s="192" t="s">
        <v>561</v>
      </c>
      <c r="I409" s="193"/>
      <c r="J409" s="194">
        <f>BK409</f>
        <v>0</v>
      </c>
      <c r="L409" s="191"/>
      <c r="M409" s="195"/>
      <c r="P409" s="196">
        <f>P410</f>
        <v>0</v>
      </c>
      <c r="R409" s="196">
        <f>R410</f>
        <v>0</v>
      </c>
      <c r="T409" s="197">
        <f>T410</f>
        <v>0</v>
      </c>
      <c r="AR409" s="192" t="s">
        <v>85</v>
      </c>
      <c r="AT409" s="198" t="s">
        <v>76</v>
      </c>
      <c r="AU409" s="198" t="s">
        <v>139</v>
      </c>
      <c r="AY409" s="192" t="s">
        <v>120</v>
      </c>
      <c r="BK409" s="199">
        <f>BK410</f>
        <v>0</v>
      </c>
    </row>
    <row r="410" spans="2:65" s="1" customFormat="1" ht="16.5" customHeight="1">
      <c r="B410" s="133"/>
      <c r="C410" s="134" t="s">
        <v>598</v>
      </c>
      <c r="D410" s="134" t="s">
        <v>123</v>
      </c>
      <c r="E410" s="135" t="s">
        <v>563</v>
      </c>
      <c r="F410" s="136" t="s">
        <v>564</v>
      </c>
      <c r="G410" s="137" t="s">
        <v>214</v>
      </c>
      <c r="H410" s="138">
        <v>12.78</v>
      </c>
      <c r="I410" s="139"/>
      <c r="J410" s="140">
        <f>ROUND(I410*H410,2)</f>
        <v>0</v>
      </c>
      <c r="K410" s="136" t="s">
        <v>1</v>
      </c>
      <c r="L410" s="33"/>
      <c r="M410" s="141" t="s">
        <v>1</v>
      </c>
      <c r="N410" s="142" t="s">
        <v>42</v>
      </c>
      <c r="P410" s="143">
        <f>O410*H410</f>
        <v>0</v>
      </c>
      <c r="Q410" s="143">
        <v>0</v>
      </c>
      <c r="R410" s="143">
        <f>Q410*H410</f>
        <v>0</v>
      </c>
      <c r="S410" s="143">
        <v>0</v>
      </c>
      <c r="T410" s="144">
        <f>S410*H410</f>
        <v>0</v>
      </c>
      <c r="AR410" s="145" t="s">
        <v>202</v>
      </c>
      <c r="AT410" s="145" t="s">
        <v>123</v>
      </c>
      <c r="AU410" s="145" t="s">
        <v>202</v>
      </c>
      <c r="AY410" s="18" t="s">
        <v>120</v>
      </c>
      <c r="BE410" s="146">
        <f>IF(N410="základní",J410,0)</f>
        <v>0</v>
      </c>
      <c r="BF410" s="146">
        <f>IF(N410="snížená",J410,0)</f>
        <v>0</v>
      </c>
      <c r="BG410" s="146">
        <f>IF(N410="zákl. přenesená",J410,0)</f>
        <v>0</v>
      </c>
      <c r="BH410" s="146">
        <f>IF(N410="sníž. přenesená",J410,0)</f>
        <v>0</v>
      </c>
      <c r="BI410" s="146">
        <f>IF(N410="nulová",J410,0)</f>
        <v>0</v>
      </c>
      <c r="BJ410" s="18" t="s">
        <v>85</v>
      </c>
      <c r="BK410" s="146">
        <f>ROUND(I410*H410,2)</f>
        <v>0</v>
      </c>
      <c r="BL410" s="18" t="s">
        <v>202</v>
      </c>
      <c r="BM410" s="145" t="s">
        <v>599</v>
      </c>
    </row>
    <row r="411" spans="2:65" s="16" customFormat="1" ht="20.85" customHeight="1">
      <c r="B411" s="191"/>
      <c r="D411" s="192" t="s">
        <v>76</v>
      </c>
      <c r="E411" s="192" t="s">
        <v>566</v>
      </c>
      <c r="F411" s="192" t="s">
        <v>567</v>
      </c>
      <c r="I411" s="193"/>
      <c r="J411" s="194">
        <f>BK411</f>
        <v>0</v>
      </c>
      <c r="L411" s="191"/>
      <c r="M411" s="195"/>
      <c r="P411" s="196">
        <f>SUM(P412:P413)</f>
        <v>0</v>
      </c>
      <c r="R411" s="196">
        <f>SUM(R412:R413)</f>
        <v>0</v>
      </c>
      <c r="T411" s="197">
        <f>SUM(T412:T413)</f>
        <v>0</v>
      </c>
      <c r="AR411" s="192" t="s">
        <v>85</v>
      </c>
      <c r="AT411" s="198" t="s">
        <v>76</v>
      </c>
      <c r="AU411" s="198" t="s">
        <v>139</v>
      </c>
      <c r="AY411" s="192" t="s">
        <v>120</v>
      </c>
      <c r="BK411" s="199">
        <f>SUM(BK412:BK413)</f>
        <v>0</v>
      </c>
    </row>
    <row r="412" spans="2:65" s="1" customFormat="1" ht="24.2" customHeight="1">
      <c r="B412" s="133"/>
      <c r="C412" s="134" t="s">
        <v>600</v>
      </c>
      <c r="D412" s="134" t="s">
        <v>123</v>
      </c>
      <c r="E412" s="135" t="s">
        <v>569</v>
      </c>
      <c r="F412" s="136" t="s">
        <v>570</v>
      </c>
      <c r="G412" s="137" t="s">
        <v>455</v>
      </c>
      <c r="H412" s="138">
        <v>4</v>
      </c>
      <c r="I412" s="139"/>
      <c r="J412" s="140">
        <f>ROUND(I412*H412,2)</f>
        <v>0</v>
      </c>
      <c r="K412" s="136" t="s">
        <v>1</v>
      </c>
      <c r="L412" s="33"/>
      <c r="M412" s="141" t="s">
        <v>1</v>
      </c>
      <c r="N412" s="142" t="s">
        <v>42</v>
      </c>
      <c r="P412" s="143">
        <f>O412*H412</f>
        <v>0</v>
      </c>
      <c r="Q412" s="143">
        <v>0</v>
      </c>
      <c r="R412" s="143">
        <f>Q412*H412</f>
        <v>0</v>
      </c>
      <c r="S412" s="143">
        <v>0</v>
      </c>
      <c r="T412" s="144">
        <f>S412*H412</f>
        <v>0</v>
      </c>
      <c r="AR412" s="145" t="s">
        <v>202</v>
      </c>
      <c r="AT412" s="145" t="s">
        <v>123</v>
      </c>
      <c r="AU412" s="145" t="s">
        <v>202</v>
      </c>
      <c r="AY412" s="18" t="s">
        <v>120</v>
      </c>
      <c r="BE412" s="146">
        <f>IF(N412="základní",J412,0)</f>
        <v>0</v>
      </c>
      <c r="BF412" s="146">
        <f>IF(N412="snížená",J412,0)</f>
        <v>0</v>
      </c>
      <c r="BG412" s="146">
        <f>IF(N412="zákl. přenesená",J412,0)</f>
        <v>0</v>
      </c>
      <c r="BH412" s="146">
        <f>IF(N412="sníž. přenesená",J412,0)</f>
        <v>0</v>
      </c>
      <c r="BI412" s="146">
        <f>IF(N412="nulová",J412,0)</f>
        <v>0</v>
      </c>
      <c r="BJ412" s="18" t="s">
        <v>85</v>
      </c>
      <c r="BK412" s="146">
        <f>ROUND(I412*H412,2)</f>
        <v>0</v>
      </c>
      <c r="BL412" s="18" t="s">
        <v>202</v>
      </c>
      <c r="BM412" s="145" t="s">
        <v>601</v>
      </c>
    </row>
    <row r="413" spans="2:65" s="1" customFormat="1" ht="33" customHeight="1">
      <c r="B413" s="133"/>
      <c r="C413" s="134" t="s">
        <v>602</v>
      </c>
      <c r="D413" s="134" t="s">
        <v>123</v>
      </c>
      <c r="E413" s="135" t="s">
        <v>573</v>
      </c>
      <c r="F413" s="136" t="s">
        <v>574</v>
      </c>
      <c r="G413" s="137" t="s">
        <v>455</v>
      </c>
      <c r="H413" s="138">
        <v>4</v>
      </c>
      <c r="I413" s="139"/>
      <c r="J413" s="140">
        <f>ROUND(I413*H413,2)</f>
        <v>0</v>
      </c>
      <c r="K413" s="136" t="s">
        <v>1</v>
      </c>
      <c r="L413" s="33"/>
      <c r="M413" s="141" t="s">
        <v>1</v>
      </c>
      <c r="N413" s="142" t="s">
        <v>42</v>
      </c>
      <c r="P413" s="143">
        <f>O413*H413</f>
        <v>0</v>
      </c>
      <c r="Q413" s="143">
        <v>0</v>
      </c>
      <c r="R413" s="143">
        <f>Q413*H413</f>
        <v>0</v>
      </c>
      <c r="S413" s="143">
        <v>0</v>
      </c>
      <c r="T413" s="144">
        <f>S413*H413</f>
        <v>0</v>
      </c>
      <c r="AR413" s="145" t="s">
        <v>202</v>
      </c>
      <c r="AT413" s="145" t="s">
        <v>123</v>
      </c>
      <c r="AU413" s="145" t="s">
        <v>202</v>
      </c>
      <c r="AY413" s="18" t="s">
        <v>120</v>
      </c>
      <c r="BE413" s="146">
        <f>IF(N413="základní",J413,0)</f>
        <v>0</v>
      </c>
      <c r="BF413" s="146">
        <f>IF(N413="snížená",J413,0)</f>
        <v>0</v>
      </c>
      <c r="BG413" s="146">
        <f>IF(N413="zákl. přenesená",J413,0)</f>
        <v>0</v>
      </c>
      <c r="BH413" s="146">
        <f>IF(N413="sníž. přenesená",J413,0)</f>
        <v>0</v>
      </c>
      <c r="BI413" s="146">
        <f>IF(N413="nulová",J413,0)</f>
        <v>0</v>
      </c>
      <c r="BJ413" s="18" t="s">
        <v>85</v>
      </c>
      <c r="BK413" s="146">
        <f>ROUND(I413*H413,2)</f>
        <v>0</v>
      </c>
      <c r="BL413" s="18" t="s">
        <v>202</v>
      </c>
      <c r="BM413" s="145" t="s">
        <v>603</v>
      </c>
    </row>
    <row r="414" spans="2:65" s="16" customFormat="1" ht="20.85" customHeight="1">
      <c r="B414" s="191"/>
      <c r="D414" s="192" t="s">
        <v>76</v>
      </c>
      <c r="E414" s="192" t="s">
        <v>576</v>
      </c>
      <c r="F414" s="192" t="s">
        <v>577</v>
      </c>
      <c r="I414" s="193"/>
      <c r="J414" s="194">
        <f>BK414</f>
        <v>0</v>
      </c>
      <c r="L414" s="191"/>
      <c r="M414" s="195"/>
      <c r="P414" s="196">
        <f>P415</f>
        <v>0</v>
      </c>
      <c r="R414" s="196">
        <f>R415</f>
        <v>0</v>
      </c>
      <c r="T414" s="197">
        <f>T415</f>
        <v>0</v>
      </c>
      <c r="AR414" s="192" t="s">
        <v>85</v>
      </c>
      <c r="AT414" s="198" t="s">
        <v>76</v>
      </c>
      <c r="AU414" s="198" t="s">
        <v>139</v>
      </c>
      <c r="AY414" s="192" t="s">
        <v>120</v>
      </c>
      <c r="BK414" s="199">
        <f>BK415</f>
        <v>0</v>
      </c>
    </row>
    <row r="415" spans="2:65" s="1" customFormat="1" ht="16.5" customHeight="1">
      <c r="B415" s="133"/>
      <c r="C415" s="134" t="s">
        <v>604</v>
      </c>
      <c r="D415" s="134" t="s">
        <v>123</v>
      </c>
      <c r="E415" s="135" t="s">
        <v>579</v>
      </c>
      <c r="F415" s="136" t="s">
        <v>580</v>
      </c>
      <c r="G415" s="137" t="s">
        <v>455</v>
      </c>
      <c r="H415" s="138">
        <v>4</v>
      </c>
      <c r="I415" s="139"/>
      <c r="J415" s="140">
        <f>ROUND(I415*H415,2)</f>
        <v>0</v>
      </c>
      <c r="K415" s="136" t="s">
        <v>1</v>
      </c>
      <c r="L415" s="33"/>
      <c r="M415" s="141" t="s">
        <v>1</v>
      </c>
      <c r="N415" s="142" t="s">
        <v>42</v>
      </c>
      <c r="P415" s="143">
        <f>O415*H415</f>
        <v>0</v>
      </c>
      <c r="Q415" s="143">
        <v>0</v>
      </c>
      <c r="R415" s="143">
        <f>Q415*H415</f>
        <v>0</v>
      </c>
      <c r="S415" s="143">
        <v>0</v>
      </c>
      <c r="T415" s="144">
        <f>S415*H415</f>
        <v>0</v>
      </c>
      <c r="AR415" s="145" t="s">
        <v>202</v>
      </c>
      <c r="AT415" s="145" t="s">
        <v>123</v>
      </c>
      <c r="AU415" s="145" t="s">
        <v>202</v>
      </c>
      <c r="AY415" s="18" t="s">
        <v>120</v>
      </c>
      <c r="BE415" s="146">
        <f>IF(N415="základní",J415,0)</f>
        <v>0</v>
      </c>
      <c r="BF415" s="146">
        <f>IF(N415="snížená",J415,0)</f>
        <v>0</v>
      </c>
      <c r="BG415" s="146">
        <f>IF(N415="zákl. přenesená",J415,0)</f>
        <v>0</v>
      </c>
      <c r="BH415" s="146">
        <f>IF(N415="sníž. přenesená",J415,0)</f>
        <v>0</v>
      </c>
      <c r="BI415" s="146">
        <f>IF(N415="nulová",J415,0)</f>
        <v>0</v>
      </c>
      <c r="BJ415" s="18" t="s">
        <v>85</v>
      </c>
      <c r="BK415" s="146">
        <f>ROUND(I415*H415,2)</f>
        <v>0</v>
      </c>
      <c r="BL415" s="18" t="s">
        <v>202</v>
      </c>
      <c r="BM415" s="145" t="s">
        <v>605</v>
      </c>
    </row>
    <row r="416" spans="2:65" s="11" customFormat="1" ht="20.85" customHeight="1">
      <c r="B416" s="121"/>
      <c r="D416" s="122" t="s">
        <v>76</v>
      </c>
      <c r="E416" s="131" t="s">
        <v>606</v>
      </c>
      <c r="F416" s="131" t="s">
        <v>607</v>
      </c>
      <c r="I416" s="124"/>
      <c r="J416" s="132">
        <f>BK416</f>
        <v>0</v>
      </c>
      <c r="L416" s="121"/>
      <c r="M416" s="126"/>
      <c r="P416" s="127">
        <f>P417+P419+P421+P423+P425+P428+P430+P433</f>
        <v>0</v>
      </c>
      <c r="R416" s="127">
        <f>R417+R419+R421+R423+R425+R428+R430+R433</f>
        <v>0</v>
      </c>
      <c r="T416" s="128">
        <f>T417+T419+T421+T423+T425+T428+T430+T433</f>
        <v>0</v>
      </c>
      <c r="AR416" s="122" t="s">
        <v>85</v>
      </c>
      <c r="AT416" s="129" t="s">
        <v>76</v>
      </c>
      <c r="AU416" s="129" t="s">
        <v>87</v>
      </c>
      <c r="AY416" s="122" t="s">
        <v>120</v>
      </c>
      <c r="BK416" s="130">
        <f>BK417+BK419+BK421+BK423+BK425+BK428+BK430+BK433</f>
        <v>0</v>
      </c>
    </row>
    <row r="417" spans="2:65" s="16" customFormat="1" ht="20.85" customHeight="1">
      <c r="B417" s="191"/>
      <c r="D417" s="192" t="s">
        <v>76</v>
      </c>
      <c r="E417" s="192" t="s">
        <v>608</v>
      </c>
      <c r="F417" s="192" t="s">
        <v>609</v>
      </c>
      <c r="I417" s="193"/>
      <c r="J417" s="194">
        <f>BK417</f>
        <v>0</v>
      </c>
      <c r="L417" s="191"/>
      <c r="M417" s="195"/>
      <c r="P417" s="196">
        <f>P418</f>
        <v>0</v>
      </c>
      <c r="R417" s="196">
        <f>R418</f>
        <v>0</v>
      </c>
      <c r="T417" s="197">
        <f>T418</f>
        <v>0</v>
      </c>
      <c r="AR417" s="192" t="s">
        <v>85</v>
      </c>
      <c r="AT417" s="198" t="s">
        <v>76</v>
      </c>
      <c r="AU417" s="198" t="s">
        <v>139</v>
      </c>
      <c r="AY417" s="192" t="s">
        <v>120</v>
      </c>
      <c r="BK417" s="199">
        <f>BK418</f>
        <v>0</v>
      </c>
    </row>
    <row r="418" spans="2:65" s="1" customFormat="1" ht="16.5" customHeight="1">
      <c r="B418" s="133"/>
      <c r="C418" s="134" t="s">
        <v>610</v>
      </c>
      <c r="D418" s="134" t="s">
        <v>123</v>
      </c>
      <c r="E418" s="135" t="s">
        <v>522</v>
      </c>
      <c r="F418" s="136" t="s">
        <v>459</v>
      </c>
      <c r="G418" s="137" t="s">
        <v>455</v>
      </c>
      <c r="H418" s="138">
        <v>1</v>
      </c>
      <c r="I418" s="139"/>
      <c r="J418" s="140">
        <f>ROUND(I418*H418,2)</f>
        <v>0</v>
      </c>
      <c r="K418" s="136" t="s">
        <v>1</v>
      </c>
      <c r="L418" s="33"/>
      <c r="M418" s="141" t="s">
        <v>1</v>
      </c>
      <c r="N418" s="142" t="s">
        <v>42</v>
      </c>
      <c r="P418" s="143">
        <f>O418*H418</f>
        <v>0</v>
      </c>
      <c r="Q418" s="143">
        <v>0</v>
      </c>
      <c r="R418" s="143">
        <f>Q418*H418</f>
        <v>0</v>
      </c>
      <c r="S418" s="143">
        <v>0</v>
      </c>
      <c r="T418" s="144">
        <f>S418*H418</f>
        <v>0</v>
      </c>
      <c r="AR418" s="145" t="s">
        <v>202</v>
      </c>
      <c r="AT418" s="145" t="s">
        <v>123</v>
      </c>
      <c r="AU418" s="145" t="s">
        <v>202</v>
      </c>
      <c r="AY418" s="18" t="s">
        <v>120</v>
      </c>
      <c r="BE418" s="146">
        <f>IF(N418="základní",J418,0)</f>
        <v>0</v>
      </c>
      <c r="BF418" s="146">
        <f>IF(N418="snížená",J418,0)</f>
        <v>0</v>
      </c>
      <c r="BG418" s="146">
        <f>IF(N418="zákl. přenesená",J418,0)</f>
        <v>0</v>
      </c>
      <c r="BH418" s="146">
        <f>IF(N418="sníž. přenesená",J418,0)</f>
        <v>0</v>
      </c>
      <c r="BI418" s="146">
        <f>IF(N418="nulová",J418,0)</f>
        <v>0</v>
      </c>
      <c r="BJ418" s="18" t="s">
        <v>85</v>
      </c>
      <c r="BK418" s="146">
        <f>ROUND(I418*H418,2)</f>
        <v>0</v>
      </c>
      <c r="BL418" s="18" t="s">
        <v>202</v>
      </c>
      <c r="BM418" s="145" t="s">
        <v>611</v>
      </c>
    </row>
    <row r="419" spans="2:65" s="16" customFormat="1" ht="20.85" customHeight="1">
      <c r="B419" s="191"/>
      <c r="D419" s="192" t="s">
        <v>76</v>
      </c>
      <c r="E419" s="192" t="s">
        <v>524</v>
      </c>
      <c r="F419" s="192" t="s">
        <v>525</v>
      </c>
      <c r="I419" s="193"/>
      <c r="J419" s="194">
        <f>BK419</f>
        <v>0</v>
      </c>
      <c r="L419" s="191"/>
      <c r="M419" s="195"/>
      <c r="P419" s="196">
        <f>P420</f>
        <v>0</v>
      </c>
      <c r="R419" s="196">
        <f>R420</f>
        <v>0</v>
      </c>
      <c r="T419" s="197">
        <f>T420</f>
        <v>0</v>
      </c>
      <c r="AR419" s="192" t="s">
        <v>85</v>
      </c>
      <c r="AT419" s="198" t="s">
        <v>76</v>
      </c>
      <c r="AU419" s="198" t="s">
        <v>139</v>
      </c>
      <c r="AY419" s="192" t="s">
        <v>120</v>
      </c>
      <c r="BK419" s="199">
        <f>BK420</f>
        <v>0</v>
      </c>
    </row>
    <row r="420" spans="2:65" s="1" customFormat="1" ht="16.5" customHeight="1">
      <c r="B420" s="133"/>
      <c r="C420" s="134" t="s">
        <v>612</v>
      </c>
      <c r="D420" s="134" t="s">
        <v>123</v>
      </c>
      <c r="E420" s="135" t="s">
        <v>527</v>
      </c>
      <c r="F420" s="136" t="s">
        <v>528</v>
      </c>
      <c r="G420" s="137" t="s">
        <v>455</v>
      </c>
      <c r="H420" s="138">
        <v>1</v>
      </c>
      <c r="I420" s="139"/>
      <c r="J420" s="140">
        <f>ROUND(I420*H420,2)</f>
        <v>0</v>
      </c>
      <c r="K420" s="136" t="s">
        <v>1</v>
      </c>
      <c r="L420" s="33"/>
      <c r="M420" s="141" t="s">
        <v>1</v>
      </c>
      <c r="N420" s="142" t="s">
        <v>42</v>
      </c>
      <c r="P420" s="143">
        <f>O420*H420</f>
        <v>0</v>
      </c>
      <c r="Q420" s="143">
        <v>0</v>
      </c>
      <c r="R420" s="143">
        <f>Q420*H420</f>
        <v>0</v>
      </c>
      <c r="S420" s="143">
        <v>0</v>
      </c>
      <c r="T420" s="144">
        <f>S420*H420</f>
        <v>0</v>
      </c>
      <c r="AR420" s="145" t="s">
        <v>202</v>
      </c>
      <c r="AT420" s="145" t="s">
        <v>123</v>
      </c>
      <c r="AU420" s="145" t="s">
        <v>202</v>
      </c>
      <c r="AY420" s="18" t="s">
        <v>120</v>
      </c>
      <c r="BE420" s="146">
        <f>IF(N420="základní",J420,0)</f>
        <v>0</v>
      </c>
      <c r="BF420" s="146">
        <f>IF(N420="snížená",J420,0)</f>
        <v>0</v>
      </c>
      <c r="BG420" s="146">
        <f>IF(N420="zákl. přenesená",J420,0)</f>
        <v>0</v>
      </c>
      <c r="BH420" s="146">
        <f>IF(N420="sníž. přenesená",J420,0)</f>
        <v>0</v>
      </c>
      <c r="BI420" s="146">
        <f>IF(N420="nulová",J420,0)</f>
        <v>0</v>
      </c>
      <c r="BJ420" s="18" t="s">
        <v>85</v>
      </c>
      <c r="BK420" s="146">
        <f>ROUND(I420*H420,2)</f>
        <v>0</v>
      </c>
      <c r="BL420" s="18" t="s">
        <v>202</v>
      </c>
      <c r="BM420" s="145" t="s">
        <v>613</v>
      </c>
    </row>
    <row r="421" spans="2:65" s="16" customFormat="1" ht="20.85" customHeight="1">
      <c r="B421" s="191"/>
      <c r="D421" s="192" t="s">
        <v>76</v>
      </c>
      <c r="E421" s="192" t="s">
        <v>530</v>
      </c>
      <c r="F421" s="192" t="s">
        <v>531</v>
      </c>
      <c r="I421" s="193"/>
      <c r="J421" s="194">
        <f>BK421</f>
        <v>0</v>
      </c>
      <c r="L421" s="191"/>
      <c r="M421" s="195"/>
      <c r="P421" s="196">
        <f>P422</f>
        <v>0</v>
      </c>
      <c r="R421" s="196">
        <f>R422</f>
        <v>0</v>
      </c>
      <c r="T421" s="197">
        <f>T422</f>
        <v>0</v>
      </c>
      <c r="AR421" s="192" t="s">
        <v>85</v>
      </c>
      <c r="AT421" s="198" t="s">
        <v>76</v>
      </c>
      <c r="AU421" s="198" t="s">
        <v>139</v>
      </c>
      <c r="AY421" s="192" t="s">
        <v>120</v>
      </c>
      <c r="BK421" s="199">
        <f>BK422</f>
        <v>0</v>
      </c>
    </row>
    <row r="422" spans="2:65" s="1" customFormat="1" ht="16.5" customHeight="1">
      <c r="B422" s="133"/>
      <c r="C422" s="134" t="s">
        <v>614</v>
      </c>
      <c r="D422" s="134" t="s">
        <v>123</v>
      </c>
      <c r="E422" s="135" t="s">
        <v>533</v>
      </c>
      <c r="F422" s="136" t="s">
        <v>534</v>
      </c>
      <c r="G422" s="137" t="s">
        <v>214</v>
      </c>
      <c r="H422" s="138">
        <v>49.45</v>
      </c>
      <c r="I422" s="139"/>
      <c r="J422" s="140">
        <f>ROUND(I422*H422,2)</f>
        <v>0</v>
      </c>
      <c r="K422" s="136" t="s">
        <v>1</v>
      </c>
      <c r="L422" s="33"/>
      <c r="M422" s="141" t="s">
        <v>1</v>
      </c>
      <c r="N422" s="142" t="s">
        <v>42</v>
      </c>
      <c r="P422" s="143">
        <f>O422*H422</f>
        <v>0</v>
      </c>
      <c r="Q422" s="143">
        <v>0</v>
      </c>
      <c r="R422" s="143">
        <f>Q422*H422</f>
        <v>0</v>
      </c>
      <c r="S422" s="143">
        <v>0</v>
      </c>
      <c r="T422" s="144">
        <f>S422*H422</f>
        <v>0</v>
      </c>
      <c r="AR422" s="145" t="s">
        <v>202</v>
      </c>
      <c r="AT422" s="145" t="s">
        <v>123</v>
      </c>
      <c r="AU422" s="145" t="s">
        <v>202</v>
      </c>
      <c r="AY422" s="18" t="s">
        <v>120</v>
      </c>
      <c r="BE422" s="146">
        <f>IF(N422="základní",J422,0)</f>
        <v>0</v>
      </c>
      <c r="BF422" s="146">
        <f>IF(N422="snížená",J422,0)</f>
        <v>0</v>
      </c>
      <c r="BG422" s="146">
        <f>IF(N422="zákl. přenesená",J422,0)</f>
        <v>0</v>
      </c>
      <c r="BH422" s="146">
        <f>IF(N422="sníž. přenesená",J422,0)</f>
        <v>0</v>
      </c>
      <c r="BI422" s="146">
        <f>IF(N422="nulová",J422,0)</f>
        <v>0</v>
      </c>
      <c r="BJ422" s="18" t="s">
        <v>85</v>
      </c>
      <c r="BK422" s="146">
        <f>ROUND(I422*H422,2)</f>
        <v>0</v>
      </c>
      <c r="BL422" s="18" t="s">
        <v>202</v>
      </c>
      <c r="BM422" s="145" t="s">
        <v>615</v>
      </c>
    </row>
    <row r="423" spans="2:65" s="16" customFormat="1" ht="20.85" customHeight="1">
      <c r="B423" s="191"/>
      <c r="D423" s="192" t="s">
        <v>76</v>
      </c>
      <c r="E423" s="192" t="s">
        <v>536</v>
      </c>
      <c r="F423" s="192" t="s">
        <v>537</v>
      </c>
      <c r="I423" s="193"/>
      <c r="J423" s="194">
        <f>BK423</f>
        <v>0</v>
      </c>
      <c r="L423" s="191"/>
      <c r="M423" s="195"/>
      <c r="P423" s="196">
        <f>P424</f>
        <v>0</v>
      </c>
      <c r="R423" s="196">
        <f>R424</f>
        <v>0</v>
      </c>
      <c r="T423" s="197">
        <f>T424</f>
        <v>0</v>
      </c>
      <c r="AR423" s="192" t="s">
        <v>85</v>
      </c>
      <c r="AT423" s="198" t="s">
        <v>76</v>
      </c>
      <c r="AU423" s="198" t="s">
        <v>139</v>
      </c>
      <c r="AY423" s="192" t="s">
        <v>120</v>
      </c>
      <c r="BK423" s="199">
        <f>BK424</f>
        <v>0</v>
      </c>
    </row>
    <row r="424" spans="2:65" s="1" customFormat="1" ht="16.5" customHeight="1">
      <c r="B424" s="133"/>
      <c r="C424" s="134" t="s">
        <v>616</v>
      </c>
      <c r="D424" s="134" t="s">
        <v>123</v>
      </c>
      <c r="E424" s="135" t="s">
        <v>539</v>
      </c>
      <c r="F424" s="136" t="s">
        <v>540</v>
      </c>
      <c r="G424" s="137" t="s">
        <v>214</v>
      </c>
      <c r="H424" s="138">
        <v>14.6</v>
      </c>
      <c r="I424" s="139"/>
      <c r="J424" s="140">
        <f>ROUND(I424*H424,2)</f>
        <v>0</v>
      </c>
      <c r="K424" s="136" t="s">
        <v>1</v>
      </c>
      <c r="L424" s="33"/>
      <c r="M424" s="141" t="s">
        <v>1</v>
      </c>
      <c r="N424" s="142" t="s">
        <v>42</v>
      </c>
      <c r="P424" s="143">
        <f>O424*H424</f>
        <v>0</v>
      </c>
      <c r="Q424" s="143">
        <v>0</v>
      </c>
      <c r="R424" s="143">
        <f>Q424*H424</f>
        <v>0</v>
      </c>
      <c r="S424" s="143">
        <v>0</v>
      </c>
      <c r="T424" s="144">
        <f>S424*H424</f>
        <v>0</v>
      </c>
      <c r="AR424" s="145" t="s">
        <v>202</v>
      </c>
      <c r="AT424" s="145" t="s">
        <v>123</v>
      </c>
      <c r="AU424" s="145" t="s">
        <v>202</v>
      </c>
      <c r="AY424" s="18" t="s">
        <v>120</v>
      </c>
      <c r="BE424" s="146">
        <f>IF(N424="základní",J424,0)</f>
        <v>0</v>
      </c>
      <c r="BF424" s="146">
        <f>IF(N424="snížená",J424,0)</f>
        <v>0</v>
      </c>
      <c r="BG424" s="146">
        <f>IF(N424="zákl. přenesená",J424,0)</f>
        <v>0</v>
      </c>
      <c r="BH424" s="146">
        <f>IF(N424="sníž. přenesená",J424,0)</f>
        <v>0</v>
      </c>
      <c r="BI424" s="146">
        <f>IF(N424="nulová",J424,0)</f>
        <v>0</v>
      </c>
      <c r="BJ424" s="18" t="s">
        <v>85</v>
      </c>
      <c r="BK424" s="146">
        <f>ROUND(I424*H424,2)</f>
        <v>0</v>
      </c>
      <c r="BL424" s="18" t="s">
        <v>202</v>
      </c>
      <c r="BM424" s="145" t="s">
        <v>617</v>
      </c>
    </row>
    <row r="425" spans="2:65" s="16" customFormat="1" ht="20.85" customHeight="1">
      <c r="B425" s="191"/>
      <c r="D425" s="192" t="s">
        <v>76</v>
      </c>
      <c r="E425" s="192" t="s">
        <v>542</v>
      </c>
      <c r="F425" s="192" t="s">
        <v>543</v>
      </c>
      <c r="I425" s="193"/>
      <c r="J425" s="194">
        <f>BK425</f>
        <v>0</v>
      </c>
      <c r="L425" s="191"/>
      <c r="M425" s="195"/>
      <c r="P425" s="196">
        <f>SUM(P426:P427)</f>
        <v>0</v>
      </c>
      <c r="R425" s="196">
        <f>SUM(R426:R427)</f>
        <v>0</v>
      </c>
      <c r="T425" s="197">
        <f>SUM(T426:T427)</f>
        <v>0</v>
      </c>
      <c r="AR425" s="192" t="s">
        <v>85</v>
      </c>
      <c r="AT425" s="198" t="s">
        <v>76</v>
      </c>
      <c r="AU425" s="198" t="s">
        <v>139</v>
      </c>
      <c r="AY425" s="192" t="s">
        <v>120</v>
      </c>
      <c r="BK425" s="199">
        <f>SUM(BK426:BK427)</f>
        <v>0</v>
      </c>
    </row>
    <row r="426" spans="2:65" s="1" customFormat="1" ht="16.5" customHeight="1">
      <c r="B426" s="133"/>
      <c r="C426" s="134" t="s">
        <v>618</v>
      </c>
      <c r="D426" s="134" t="s">
        <v>123</v>
      </c>
      <c r="E426" s="135" t="s">
        <v>619</v>
      </c>
      <c r="F426" s="136" t="s">
        <v>620</v>
      </c>
      <c r="G426" s="137" t="s">
        <v>214</v>
      </c>
      <c r="H426" s="138">
        <v>13.65</v>
      </c>
      <c r="I426" s="139"/>
      <c r="J426" s="140">
        <f>ROUND(I426*H426,2)</f>
        <v>0</v>
      </c>
      <c r="K426" s="136" t="s">
        <v>1</v>
      </c>
      <c r="L426" s="33"/>
      <c r="M426" s="141" t="s">
        <v>1</v>
      </c>
      <c r="N426" s="142" t="s">
        <v>42</v>
      </c>
      <c r="P426" s="143">
        <f>O426*H426</f>
        <v>0</v>
      </c>
      <c r="Q426" s="143">
        <v>0</v>
      </c>
      <c r="R426" s="143">
        <f>Q426*H426</f>
        <v>0</v>
      </c>
      <c r="S426" s="143">
        <v>0</v>
      </c>
      <c r="T426" s="144">
        <f>S426*H426</f>
        <v>0</v>
      </c>
      <c r="AR426" s="145" t="s">
        <v>202</v>
      </c>
      <c r="AT426" s="145" t="s">
        <v>123</v>
      </c>
      <c r="AU426" s="145" t="s">
        <v>202</v>
      </c>
      <c r="AY426" s="18" t="s">
        <v>120</v>
      </c>
      <c r="BE426" s="146">
        <f>IF(N426="základní",J426,0)</f>
        <v>0</v>
      </c>
      <c r="BF426" s="146">
        <f>IF(N426="snížená",J426,0)</f>
        <v>0</v>
      </c>
      <c r="BG426" s="146">
        <f>IF(N426="zákl. přenesená",J426,0)</f>
        <v>0</v>
      </c>
      <c r="BH426" s="146">
        <f>IF(N426="sníž. přenesená",J426,0)</f>
        <v>0</v>
      </c>
      <c r="BI426" s="146">
        <f>IF(N426="nulová",J426,0)</f>
        <v>0</v>
      </c>
      <c r="BJ426" s="18" t="s">
        <v>85</v>
      </c>
      <c r="BK426" s="146">
        <f>ROUND(I426*H426,2)</f>
        <v>0</v>
      </c>
      <c r="BL426" s="18" t="s">
        <v>202</v>
      </c>
      <c r="BM426" s="145" t="s">
        <v>621</v>
      </c>
    </row>
    <row r="427" spans="2:65" s="1" customFormat="1" ht="16.5" customHeight="1">
      <c r="B427" s="133"/>
      <c r="C427" s="134" t="s">
        <v>622</v>
      </c>
      <c r="D427" s="134" t="s">
        <v>123</v>
      </c>
      <c r="E427" s="135" t="s">
        <v>553</v>
      </c>
      <c r="F427" s="136" t="s">
        <v>554</v>
      </c>
      <c r="G427" s="137" t="s">
        <v>214</v>
      </c>
      <c r="H427" s="138">
        <v>5.5</v>
      </c>
      <c r="I427" s="139"/>
      <c r="J427" s="140">
        <f>ROUND(I427*H427,2)</f>
        <v>0</v>
      </c>
      <c r="K427" s="136" t="s">
        <v>1</v>
      </c>
      <c r="L427" s="33"/>
      <c r="M427" s="141" t="s">
        <v>1</v>
      </c>
      <c r="N427" s="142" t="s">
        <v>42</v>
      </c>
      <c r="P427" s="143">
        <f>O427*H427</f>
        <v>0</v>
      </c>
      <c r="Q427" s="143">
        <v>0</v>
      </c>
      <c r="R427" s="143">
        <f>Q427*H427</f>
        <v>0</v>
      </c>
      <c r="S427" s="143">
        <v>0</v>
      </c>
      <c r="T427" s="144">
        <f>S427*H427</f>
        <v>0</v>
      </c>
      <c r="AR427" s="145" t="s">
        <v>202</v>
      </c>
      <c r="AT427" s="145" t="s">
        <v>123</v>
      </c>
      <c r="AU427" s="145" t="s">
        <v>202</v>
      </c>
      <c r="AY427" s="18" t="s">
        <v>120</v>
      </c>
      <c r="BE427" s="146">
        <f>IF(N427="základní",J427,0)</f>
        <v>0</v>
      </c>
      <c r="BF427" s="146">
        <f>IF(N427="snížená",J427,0)</f>
        <v>0</v>
      </c>
      <c r="BG427" s="146">
        <f>IF(N427="zákl. přenesená",J427,0)</f>
        <v>0</v>
      </c>
      <c r="BH427" s="146">
        <f>IF(N427="sníž. přenesená",J427,0)</f>
        <v>0</v>
      </c>
      <c r="BI427" s="146">
        <f>IF(N427="nulová",J427,0)</f>
        <v>0</v>
      </c>
      <c r="BJ427" s="18" t="s">
        <v>85</v>
      </c>
      <c r="BK427" s="146">
        <f>ROUND(I427*H427,2)</f>
        <v>0</v>
      </c>
      <c r="BL427" s="18" t="s">
        <v>202</v>
      </c>
      <c r="BM427" s="145" t="s">
        <v>623</v>
      </c>
    </row>
    <row r="428" spans="2:65" s="16" customFormat="1" ht="20.85" customHeight="1">
      <c r="B428" s="191"/>
      <c r="D428" s="192" t="s">
        <v>76</v>
      </c>
      <c r="E428" s="192" t="s">
        <v>560</v>
      </c>
      <c r="F428" s="192" t="s">
        <v>561</v>
      </c>
      <c r="I428" s="193"/>
      <c r="J428" s="194">
        <f>BK428</f>
        <v>0</v>
      </c>
      <c r="L428" s="191"/>
      <c r="M428" s="195"/>
      <c r="P428" s="196">
        <f>P429</f>
        <v>0</v>
      </c>
      <c r="R428" s="196">
        <f>R429</f>
        <v>0</v>
      </c>
      <c r="T428" s="197">
        <f>T429</f>
        <v>0</v>
      </c>
      <c r="AR428" s="192" t="s">
        <v>85</v>
      </c>
      <c r="AT428" s="198" t="s">
        <v>76</v>
      </c>
      <c r="AU428" s="198" t="s">
        <v>139</v>
      </c>
      <c r="AY428" s="192" t="s">
        <v>120</v>
      </c>
      <c r="BK428" s="199">
        <f>BK429</f>
        <v>0</v>
      </c>
    </row>
    <row r="429" spans="2:65" s="1" customFormat="1" ht="16.5" customHeight="1">
      <c r="B429" s="133"/>
      <c r="C429" s="134" t="s">
        <v>624</v>
      </c>
      <c r="D429" s="134" t="s">
        <v>123</v>
      </c>
      <c r="E429" s="135" t="s">
        <v>563</v>
      </c>
      <c r="F429" s="136" t="s">
        <v>564</v>
      </c>
      <c r="G429" s="137" t="s">
        <v>214</v>
      </c>
      <c r="H429" s="138">
        <v>11.35</v>
      </c>
      <c r="I429" s="139"/>
      <c r="J429" s="140">
        <f>ROUND(I429*H429,2)</f>
        <v>0</v>
      </c>
      <c r="K429" s="136" t="s">
        <v>1</v>
      </c>
      <c r="L429" s="33"/>
      <c r="M429" s="141" t="s">
        <v>1</v>
      </c>
      <c r="N429" s="142" t="s">
        <v>42</v>
      </c>
      <c r="P429" s="143">
        <f>O429*H429</f>
        <v>0</v>
      </c>
      <c r="Q429" s="143">
        <v>0</v>
      </c>
      <c r="R429" s="143">
        <f>Q429*H429</f>
        <v>0</v>
      </c>
      <c r="S429" s="143">
        <v>0</v>
      </c>
      <c r="T429" s="144">
        <f>S429*H429</f>
        <v>0</v>
      </c>
      <c r="AR429" s="145" t="s">
        <v>202</v>
      </c>
      <c r="AT429" s="145" t="s">
        <v>123</v>
      </c>
      <c r="AU429" s="145" t="s">
        <v>202</v>
      </c>
      <c r="AY429" s="18" t="s">
        <v>120</v>
      </c>
      <c r="BE429" s="146">
        <f>IF(N429="základní",J429,0)</f>
        <v>0</v>
      </c>
      <c r="BF429" s="146">
        <f>IF(N429="snížená",J429,0)</f>
        <v>0</v>
      </c>
      <c r="BG429" s="146">
        <f>IF(N429="zákl. přenesená",J429,0)</f>
        <v>0</v>
      </c>
      <c r="BH429" s="146">
        <f>IF(N429="sníž. přenesená",J429,0)</f>
        <v>0</v>
      </c>
      <c r="BI429" s="146">
        <f>IF(N429="nulová",J429,0)</f>
        <v>0</v>
      </c>
      <c r="BJ429" s="18" t="s">
        <v>85</v>
      </c>
      <c r="BK429" s="146">
        <f>ROUND(I429*H429,2)</f>
        <v>0</v>
      </c>
      <c r="BL429" s="18" t="s">
        <v>202</v>
      </c>
      <c r="BM429" s="145" t="s">
        <v>625</v>
      </c>
    </row>
    <row r="430" spans="2:65" s="16" customFormat="1" ht="20.85" customHeight="1">
      <c r="B430" s="191"/>
      <c r="D430" s="192" t="s">
        <v>76</v>
      </c>
      <c r="E430" s="192" t="s">
        <v>566</v>
      </c>
      <c r="F430" s="192" t="s">
        <v>567</v>
      </c>
      <c r="I430" s="193"/>
      <c r="J430" s="194">
        <f>BK430</f>
        <v>0</v>
      </c>
      <c r="L430" s="191"/>
      <c r="M430" s="195"/>
      <c r="P430" s="196">
        <f>SUM(P431:P432)</f>
        <v>0</v>
      </c>
      <c r="R430" s="196">
        <f>SUM(R431:R432)</f>
        <v>0</v>
      </c>
      <c r="T430" s="197">
        <f>SUM(T431:T432)</f>
        <v>0</v>
      </c>
      <c r="AR430" s="192" t="s">
        <v>85</v>
      </c>
      <c r="AT430" s="198" t="s">
        <v>76</v>
      </c>
      <c r="AU430" s="198" t="s">
        <v>139</v>
      </c>
      <c r="AY430" s="192" t="s">
        <v>120</v>
      </c>
      <c r="BK430" s="199">
        <f>SUM(BK431:BK432)</f>
        <v>0</v>
      </c>
    </row>
    <row r="431" spans="2:65" s="1" customFormat="1" ht="24.2" customHeight="1">
      <c r="B431" s="133"/>
      <c r="C431" s="134" t="s">
        <v>626</v>
      </c>
      <c r="D431" s="134" t="s">
        <v>123</v>
      </c>
      <c r="E431" s="135" t="s">
        <v>569</v>
      </c>
      <c r="F431" s="136" t="s">
        <v>570</v>
      </c>
      <c r="G431" s="137" t="s">
        <v>455</v>
      </c>
      <c r="H431" s="138">
        <v>4</v>
      </c>
      <c r="I431" s="139"/>
      <c r="J431" s="140">
        <f>ROUND(I431*H431,2)</f>
        <v>0</v>
      </c>
      <c r="K431" s="136" t="s">
        <v>1</v>
      </c>
      <c r="L431" s="33"/>
      <c r="M431" s="141" t="s">
        <v>1</v>
      </c>
      <c r="N431" s="142" t="s">
        <v>42</v>
      </c>
      <c r="P431" s="143">
        <f>O431*H431</f>
        <v>0</v>
      </c>
      <c r="Q431" s="143">
        <v>0</v>
      </c>
      <c r="R431" s="143">
        <f>Q431*H431</f>
        <v>0</v>
      </c>
      <c r="S431" s="143">
        <v>0</v>
      </c>
      <c r="T431" s="144">
        <f>S431*H431</f>
        <v>0</v>
      </c>
      <c r="AR431" s="145" t="s">
        <v>202</v>
      </c>
      <c r="AT431" s="145" t="s">
        <v>123</v>
      </c>
      <c r="AU431" s="145" t="s">
        <v>202</v>
      </c>
      <c r="AY431" s="18" t="s">
        <v>120</v>
      </c>
      <c r="BE431" s="146">
        <f>IF(N431="základní",J431,0)</f>
        <v>0</v>
      </c>
      <c r="BF431" s="146">
        <f>IF(N431="snížená",J431,0)</f>
        <v>0</v>
      </c>
      <c r="BG431" s="146">
        <f>IF(N431="zákl. přenesená",J431,0)</f>
        <v>0</v>
      </c>
      <c r="BH431" s="146">
        <f>IF(N431="sníž. přenesená",J431,0)</f>
        <v>0</v>
      </c>
      <c r="BI431" s="146">
        <f>IF(N431="nulová",J431,0)</f>
        <v>0</v>
      </c>
      <c r="BJ431" s="18" t="s">
        <v>85</v>
      </c>
      <c r="BK431" s="146">
        <f>ROUND(I431*H431,2)</f>
        <v>0</v>
      </c>
      <c r="BL431" s="18" t="s">
        <v>202</v>
      </c>
      <c r="BM431" s="145" t="s">
        <v>627</v>
      </c>
    </row>
    <row r="432" spans="2:65" s="1" customFormat="1" ht="33" customHeight="1">
      <c r="B432" s="133"/>
      <c r="C432" s="134" t="s">
        <v>628</v>
      </c>
      <c r="D432" s="134" t="s">
        <v>123</v>
      </c>
      <c r="E432" s="135" t="s">
        <v>573</v>
      </c>
      <c r="F432" s="136" t="s">
        <v>574</v>
      </c>
      <c r="G432" s="137" t="s">
        <v>455</v>
      </c>
      <c r="H432" s="138">
        <v>4</v>
      </c>
      <c r="I432" s="139"/>
      <c r="J432" s="140">
        <f>ROUND(I432*H432,2)</f>
        <v>0</v>
      </c>
      <c r="K432" s="136" t="s">
        <v>1</v>
      </c>
      <c r="L432" s="33"/>
      <c r="M432" s="141" t="s">
        <v>1</v>
      </c>
      <c r="N432" s="142" t="s">
        <v>42</v>
      </c>
      <c r="P432" s="143">
        <f>O432*H432</f>
        <v>0</v>
      </c>
      <c r="Q432" s="143">
        <v>0</v>
      </c>
      <c r="R432" s="143">
        <f>Q432*H432</f>
        <v>0</v>
      </c>
      <c r="S432" s="143">
        <v>0</v>
      </c>
      <c r="T432" s="144">
        <f>S432*H432</f>
        <v>0</v>
      </c>
      <c r="AR432" s="145" t="s">
        <v>202</v>
      </c>
      <c r="AT432" s="145" t="s">
        <v>123</v>
      </c>
      <c r="AU432" s="145" t="s">
        <v>202</v>
      </c>
      <c r="AY432" s="18" t="s">
        <v>120</v>
      </c>
      <c r="BE432" s="146">
        <f>IF(N432="základní",J432,0)</f>
        <v>0</v>
      </c>
      <c r="BF432" s="146">
        <f>IF(N432="snížená",J432,0)</f>
        <v>0</v>
      </c>
      <c r="BG432" s="146">
        <f>IF(N432="zákl. přenesená",J432,0)</f>
        <v>0</v>
      </c>
      <c r="BH432" s="146">
        <f>IF(N432="sníž. přenesená",J432,0)</f>
        <v>0</v>
      </c>
      <c r="BI432" s="146">
        <f>IF(N432="nulová",J432,0)</f>
        <v>0</v>
      </c>
      <c r="BJ432" s="18" t="s">
        <v>85</v>
      </c>
      <c r="BK432" s="146">
        <f>ROUND(I432*H432,2)</f>
        <v>0</v>
      </c>
      <c r="BL432" s="18" t="s">
        <v>202</v>
      </c>
      <c r="BM432" s="145" t="s">
        <v>629</v>
      </c>
    </row>
    <row r="433" spans="2:65" s="16" customFormat="1" ht="20.85" customHeight="1">
      <c r="B433" s="191"/>
      <c r="D433" s="192" t="s">
        <v>76</v>
      </c>
      <c r="E433" s="192" t="s">
        <v>576</v>
      </c>
      <c r="F433" s="192" t="s">
        <v>577</v>
      </c>
      <c r="I433" s="193"/>
      <c r="J433" s="194">
        <f>BK433</f>
        <v>0</v>
      </c>
      <c r="L433" s="191"/>
      <c r="M433" s="195"/>
      <c r="P433" s="196">
        <f>P434</f>
        <v>0</v>
      </c>
      <c r="R433" s="196">
        <f>R434</f>
        <v>0</v>
      </c>
      <c r="T433" s="197">
        <f>T434</f>
        <v>0</v>
      </c>
      <c r="AR433" s="192" t="s">
        <v>85</v>
      </c>
      <c r="AT433" s="198" t="s">
        <v>76</v>
      </c>
      <c r="AU433" s="198" t="s">
        <v>139</v>
      </c>
      <c r="AY433" s="192" t="s">
        <v>120</v>
      </c>
      <c r="BK433" s="199">
        <f>BK434</f>
        <v>0</v>
      </c>
    </row>
    <row r="434" spans="2:65" s="1" customFormat="1" ht="16.5" customHeight="1">
      <c r="B434" s="133"/>
      <c r="C434" s="134" t="s">
        <v>630</v>
      </c>
      <c r="D434" s="134" t="s">
        <v>123</v>
      </c>
      <c r="E434" s="135" t="s">
        <v>579</v>
      </c>
      <c r="F434" s="136" t="s">
        <v>580</v>
      </c>
      <c r="G434" s="137" t="s">
        <v>455</v>
      </c>
      <c r="H434" s="138">
        <v>4</v>
      </c>
      <c r="I434" s="139"/>
      <c r="J434" s="140">
        <f>ROUND(I434*H434,2)</f>
        <v>0</v>
      </c>
      <c r="K434" s="136" t="s">
        <v>1</v>
      </c>
      <c r="L434" s="33"/>
      <c r="M434" s="141" t="s">
        <v>1</v>
      </c>
      <c r="N434" s="142" t="s">
        <v>42</v>
      </c>
      <c r="P434" s="143">
        <f>O434*H434</f>
        <v>0</v>
      </c>
      <c r="Q434" s="143">
        <v>0</v>
      </c>
      <c r="R434" s="143">
        <f>Q434*H434</f>
        <v>0</v>
      </c>
      <c r="S434" s="143">
        <v>0</v>
      </c>
      <c r="T434" s="144">
        <f>S434*H434</f>
        <v>0</v>
      </c>
      <c r="AR434" s="145" t="s">
        <v>202</v>
      </c>
      <c r="AT434" s="145" t="s">
        <v>123</v>
      </c>
      <c r="AU434" s="145" t="s">
        <v>202</v>
      </c>
      <c r="AY434" s="18" t="s">
        <v>120</v>
      </c>
      <c r="BE434" s="146">
        <f>IF(N434="základní",J434,0)</f>
        <v>0</v>
      </c>
      <c r="BF434" s="146">
        <f>IF(N434="snížená",J434,0)</f>
        <v>0</v>
      </c>
      <c r="BG434" s="146">
        <f>IF(N434="zákl. přenesená",J434,0)</f>
        <v>0</v>
      </c>
      <c r="BH434" s="146">
        <f>IF(N434="sníž. přenesená",J434,0)</f>
        <v>0</v>
      </c>
      <c r="BI434" s="146">
        <f>IF(N434="nulová",J434,0)</f>
        <v>0</v>
      </c>
      <c r="BJ434" s="18" t="s">
        <v>85</v>
      </c>
      <c r="BK434" s="146">
        <f>ROUND(I434*H434,2)</f>
        <v>0</v>
      </c>
      <c r="BL434" s="18" t="s">
        <v>202</v>
      </c>
      <c r="BM434" s="145" t="s">
        <v>631</v>
      </c>
    </row>
    <row r="435" spans="2:65" s="11" customFormat="1" ht="20.85" customHeight="1">
      <c r="B435" s="121"/>
      <c r="D435" s="122" t="s">
        <v>76</v>
      </c>
      <c r="E435" s="131" t="s">
        <v>632</v>
      </c>
      <c r="F435" s="131" t="s">
        <v>633</v>
      </c>
      <c r="I435" s="124"/>
      <c r="J435" s="132">
        <f>BK435</f>
        <v>0</v>
      </c>
      <c r="L435" s="121"/>
      <c r="M435" s="126"/>
      <c r="P435" s="127">
        <f>P436+P441</f>
        <v>0</v>
      </c>
      <c r="R435" s="127">
        <f>R436+R441</f>
        <v>0</v>
      </c>
      <c r="T435" s="128">
        <f>T436+T441</f>
        <v>0</v>
      </c>
      <c r="AR435" s="122" t="s">
        <v>85</v>
      </c>
      <c r="AT435" s="129" t="s">
        <v>76</v>
      </c>
      <c r="AU435" s="129" t="s">
        <v>87</v>
      </c>
      <c r="AY435" s="122" t="s">
        <v>120</v>
      </c>
      <c r="BK435" s="130">
        <f>BK436+BK441</f>
        <v>0</v>
      </c>
    </row>
    <row r="436" spans="2:65" s="16" customFormat="1" ht="20.85" customHeight="1">
      <c r="B436" s="191"/>
      <c r="D436" s="192" t="s">
        <v>76</v>
      </c>
      <c r="E436" s="192" t="s">
        <v>634</v>
      </c>
      <c r="F436" s="192" t="s">
        <v>635</v>
      </c>
      <c r="I436" s="193"/>
      <c r="J436" s="194">
        <f>BK436</f>
        <v>0</v>
      </c>
      <c r="L436" s="191"/>
      <c r="M436" s="195"/>
      <c r="P436" s="196">
        <f>P437+P439</f>
        <v>0</v>
      </c>
      <c r="R436" s="196">
        <f>R437+R439</f>
        <v>0</v>
      </c>
      <c r="T436" s="197">
        <f>T437+T439</f>
        <v>0</v>
      </c>
      <c r="AR436" s="192" t="s">
        <v>85</v>
      </c>
      <c r="AT436" s="198" t="s">
        <v>76</v>
      </c>
      <c r="AU436" s="198" t="s">
        <v>139</v>
      </c>
      <c r="AY436" s="192" t="s">
        <v>120</v>
      </c>
      <c r="BK436" s="199">
        <f>BK437+BK439</f>
        <v>0</v>
      </c>
    </row>
    <row r="437" spans="2:65" s="16" customFormat="1" ht="20.85" customHeight="1">
      <c r="B437" s="191"/>
      <c r="D437" s="192" t="s">
        <v>76</v>
      </c>
      <c r="E437" s="192" t="s">
        <v>636</v>
      </c>
      <c r="F437" s="192" t="s">
        <v>637</v>
      </c>
      <c r="I437" s="193"/>
      <c r="J437" s="194">
        <f>BK437</f>
        <v>0</v>
      </c>
      <c r="L437" s="191"/>
      <c r="M437" s="195"/>
      <c r="P437" s="196">
        <f>P438</f>
        <v>0</v>
      </c>
      <c r="R437" s="196">
        <f>R438</f>
        <v>0</v>
      </c>
      <c r="T437" s="197">
        <f>T438</f>
        <v>0</v>
      </c>
      <c r="AR437" s="192" t="s">
        <v>85</v>
      </c>
      <c r="AT437" s="198" t="s">
        <v>76</v>
      </c>
      <c r="AU437" s="198" t="s">
        <v>202</v>
      </c>
      <c r="AY437" s="192" t="s">
        <v>120</v>
      </c>
      <c r="BK437" s="199">
        <f>BK438</f>
        <v>0</v>
      </c>
    </row>
    <row r="438" spans="2:65" s="1" customFormat="1" ht="16.5" customHeight="1">
      <c r="B438" s="133"/>
      <c r="C438" s="134" t="s">
        <v>638</v>
      </c>
      <c r="D438" s="134" t="s">
        <v>123</v>
      </c>
      <c r="E438" s="135" t="s">
        <v>639</v>
      </c>
      <c r="F438" s="136" t="s">
        <v>640</v>
      </c>
      <c r="G438" s="137" t="s">
        <v>214</v>
      </c>
      <c r="H438" s="138">
        <v>11</v>
      </c>
      <c r="I438" s="139"/>
      <c r="J438" s="140">
        <f>ROUND(I438*H438,2)</f>
        <v>0</v>
      </c>
      <c r="K438" s="136" t="s">
        <v>1</v>
      </c>
      <c r="L438" s="33"/>
      <c r="M438" s="141" t="s">
        <v>1</v>
      </c>
      <c r="N438" s="142" t="s">
        <v>42</v>
      </c>
      <c r="P438" s="143">
        <f>O438*H438</f>
        <v>0</v>
      </c>
      <c r="Q438" s="143">
        <v>0</v>
      </c>
      <c r="R438" s="143">
        <f>Q438*H438</f>
        <v>0</v>
      </c>
      <c r="S438" s="143">
        <v>0</v>
      </c>
      <c r="T438" s="144">
        <f>S438*H438</f>
        <v>0</v>
      </c>
      <c r="AR438" s="145" t="s">
        <v>300</v>
      </c>
      <c r="AT438" s="145" t="s">
        <v>123</v>
      </c>
      <c r="AU438" s="145" t="s">
        <v>119</v>
      </c>
      <c r="AY438" s="18" t="s">
        <v>120</v>
      </c>
      <c r="BE438" s="146">
        <f>IF(N438="základní",J438,0)</f>
        <v>0</v>
      </c>
      <c r="BF438" s="146">
        <f>IF(N438="snížená",J438,0)</f>
        <v>0</v>
      </c>
      <c r="BG438" s="146">
        <f>IF(N438="zákl. přenesená",J438,0)</f>
        <v>0</v>
      </c>
      <c r="BH438" s="146">
        <f>IF(N438="sníž. přenesená",J438,0)</f>
        <v>0</v>
      </c>
      <c r="BI438" s="146">
        <f>IF(N438="nulová",J438,0)</f>
        <v>0</v>
      </c>
      <c r="BJ438" s="18" t="s">
        <v>85</v>
      </c>
      <c r="BK438" s="146">
        <f>ROUND(I438*H438,2)</f>
        <v>0</v>
      </c>
      <c r="BL438" s="18" t="s">
        <v>300</v>
      </c>
      <c r="BM438" s="145" t="s">
        <v>641</v>
      </c>
    </row>
    <row r="439" spans="2:65" s="16" customFormat="1" ht="20.85" customHeight="1">
      <c r="B439" s="191"/>
      <c r="D439" s="192" t="s">
        <v>76</v>
      </c>
      <c r="E439" s="192" t="s">
        <v>642</v>
      </c>
      <c r="F439" s="192" t="s">
        <v>643</v>
      </c>
      <c r="I439" s="193"/>
      <c r="J439" s="194">
        <f>BK439</f>
        <v>0</v>
      </c>
      <c r="L439" s="191"/>
      <c r="M439" s="195"/>
      <c r="P439" s="196">
        <f>P440</f>
        <v>0</v>
      </c>
      <c r="R439" s="196">
        <f>R440</f>
        <v>0</v>
      </c>
      <c r="T439" s="197">
        <f>T440</f>
        <v>0</v>
      </c>
      <c r="AR439" s="192" t="s">
        <v>85</v>
      </c>
      <c r="AT439" s="198" t="s">
        <v>76</v>
      </c>
      <c r="AU439" s="198" t="s">
        <v>202</v>
      </c>
      <c r="AY439" s="192" t="s">
        <v>120</v>
      </c>
      <c r="BK439" s="199">
        <f>BK440</f>
        <v>0</v>
      </c>
    </row>
    <row r="440" spans="2:65" s="1" customFormat="1" ht="16.5" customHeight="1">
      <c r="B440" s="133"/>
      <c r="C440" s="134" t="s">
        <v>270</v>
      </c>
      <c r="D440" s="134" t="s">
        <v>123</v>
      </c>
      <c r="E440" s="135" t="s">
        <v>644</v>
      </c>
      <c r="F440" s="136" t="s">
        <v>645</v>
      </c>
      <c r="G440" s="137" t="s">
        <v>455</v>
      </c>
      <c r="H440" s="138">
        <v>4</v>
      </c>
      <c r="I440" s="139"/>
      <c r="J440" s="140">
        <f>ROUND(I440*H440,2)</f>
        <v>0</v>
      </c>
      <c r="K440" s="136" t="s">
        <v>1</v>
      </c>
      <c r="L440" s="33"/>
      <c r="M440" s="141" t="s">
        <v>1</v>
      </c>
      <c r="N440" s="142" t="s">
        <v>42</v>
      </c>
      <c r="P440" s="143">
        <f>O440*H440</f>
        <v>0</v>
      </c>
      <c r="Q440" s="143">
        <v>0</v>
      </c>
      <c r="R440" s="143">
        <f>Q440*H440</f>
        <v>0</v>
      </c>
      <c r="S440" s="143">
        <v>0</v>
      </c>
      <c r="T440" s="144">
        <f>S440*H440</f>
        <v>0</v>
      </c>
      <c r="AR440" s="145" t="s">
        <v>300</v>
      </c>
      <c r="AT440" s="145" t="s">
        <v>123</v>
      </c>
      <c r="AU440" s="145" t="s">
        <v>119</v>
      </c>
      <c r="AY440" s="18" t="s">
        <v>120</v>
      </c>
      <c r="BE440" s="146">
        <f>IF(N440="základní",J440,0)</f>
        <v>0</v>
      </c>
      <c r="BF440" s="146">
        <f>IF(N440="snížená",J440,0)</f>
        <v>0</v>
      </c>
      <c r="BG440" s="146">
        <f>IF(N440="zákl. přenesená",J440,0)</f>
        <v>0</v>
      </c>
      <c r="BH440" s="146">
        <f>IF(N440="sníž. přenesená",J440,0)</f>
        <v>0</v>
      </c>
      <c r="BI440" s="146">
        <f>IF(N440="nulová",J440,0)</f>
        <v>0</v>
      </c>
      <c r="BJ440" s="18" t="s">
        <v>85</v>
      </c>
      <c r="BK440" s="146">
        <f>ROUND(I440*H440,2)</f>
        <v>0</v>
      </c>
      <c r="BL440" s="18" t="s">
        <v>300</v>
      </c>
      <c r="BM440" s="145" t="s">
        <v>646</v>
      </c>
    </row>
    <row r="441" spans="2:65" s="16" customFormat="1" ht="20.85" customHeight="1">
      <c r="B441" s="191"/>
      <c r="D441" s="192" t="s">
        <v>76</v>
      </c>
      <c r="E441" s="192" t="s">
        <v>647</v>
      </c>
      <c r="F441" s="192" t="s">
        <v>648</v>
      </c>
      <c r="I441" s="193"/>
      <c r="J441" s="194">
        <f>BK441</f>
        <v>0</v>
      </c>
      <c r="L441" s="191"/>
      <c r="M441" s="195"/>
      <c r="P441" s="196">
        <f>P442+P444+P446+P449+P451+P453</f>
        <v>0</v>
      </c>
      <c r="R441" s="196">
        <f>R442+R444+R446+R449+R451+R453</f>
        <v>0</v>
      </c>
      <c r="T441" s="197">
        <f>T442+T444+T446+T449+T451+T453</f>
        <v>0</v>
      </c>
      <c r="AR441" s="192" t="s">
        <v>85</v>
      </c>
      <c r="AT441" s="198" t="s">
        <v>76</v>
      </c>
      <c r="AU441" s="198" t="s">
        <v>139</v>
      </c>
      <c r="AY441" s="192" t="s">
        <v>120</v>
      </c>
      <c r="BK441" s="199">
        <f>BK442+BK444+BK446+BK449+BK451+BK453</f>
        <v>0</v>
      </c>
    </row>
    <row r="442" spans="2:65" s="16" customFormat="1" ht="20.85" customHeight="1">
      <c r="B442" s="191"/>
      <c r="D442" s="192" t="s">
        <v>76</v>
      </c>
      <c r="E442" s="192" t="s">
        <v>649</v>
      </c>
      <c r="F442" s="192" t="s">
        <v>650</v>
      </c>
      <c r="I442" s="193"/>
      <c r="J442" s="194">
        <f>BK442</f>
        <v>0</v>
      </c>
      <c r="L442" s="191"/>
      <c r="M442" s="195"/>
      <c r="P442" s="196">
        <f>P443</f>
        <v>0</v>
      </c>
      <c r="R442" s="196">
        <f>R443</f>
        <v>0</v>
      </c>
      <c r="T442" s="197">
        <f>T443</f>
        <v>0</v>
      </c>
      <c r="AR442" s="192" t="s">
        <v>85</v>
      </c>
      <c r="AT442" s="198" t="s">
        <v>76</v>
      </c>
      <c r="AU442" s="198" t="s">
        <v>202</v>
      </c>
      <c r="AY442" s="192" t="s">
        <v>120</v>
      </c>
      <c r="BK442" s="199">
        <f>BK443</f>
        <v>0</v>
      </c>
    </row>
    <row r="443" spans="2:65" s="1" customFormat="1" ht="16.5" customHeight="1">
      <c r="B443" s="133"/>
      <c r="C443" s="134" t="s">
        <v>651</v>
      </c>
      <c r="D443" s="134" t="s">
        <v>123</v>
      </c>
      <c r="E443" s="135" t="s">
        <v>652</v>
      </c>
      <c r="F443" s="136" t="s">
        <v>653</v>
      </c>
      <c r="G443" s="137" t="s">
        <v>455</v>
      </c>
      <c r="H443" s="138">
        <v>1</v>
      </c>
      <c r="I443" s="139"/>
      <c r="J443" s="140">
        <f>ROUND(I443*H443,2)</f>
        <v>0</v>
      </c>
      <c r="K443" s="136" t="s">
        <v>1</v>
      </c>
      <c r="L443" s="33"/>
      <c r="M443" s="141" t="s">
        <v>1</v>
      </c>
      <c r="N443" s="142" t="s">
        <v>42</v>
      </c>
      <c r="P443" s="143">
        <f>O443*H443</f>
        <v>0</v>
      </c>
      <c r="Q443" s="143">
        <v>0</v>
      </c>
      <c r="R443" s="143">
        <f>Q443*H443</f>
        <v>0</v>
      </c>
      <c r="S443" s="143">
        <v>0</v>
      </c>
      <c r="T443" s="144">
        <f>S443*H443</f>
        <v>0</v>
      </c>
      <c r="AR443" s="145" t="s">
        <v>300</v>
      </c>
      <c r="AT443" s="145" t="s">
        <v>123</v>
      </c>
      <c r="AU443" s="145" t="s">
        <v>119</v>
      </c>
      <c r="AY443" s="18" t="s">
        <v>120</v>
      </c>
      <c r="BE443" s="146">
        <f>IF(N443="základní",J443,0)</f>
        <v>0</v>
      </c>
      <c r="BF443" s="146">
        <f>IF(N443="snížená",J443,0)</f>
        <v>0</v>
      </c>
      <c r="BG443" s="146">
        <f>IF(N443="zákl. přenesená",J443,0)</f>
        <v>0</v>
      </c>
      <c r="BH443" s="146">
        <f>IF(N443="sníž. přenesená",J443,0)</f>
        <v>0</v>
      </c>
      <c r="BI443" s="146">
        <f>IF(N443="nulová",J443,0)</f>
        <v>0</v>
      </c>
      <c r="BJ443" s="18" t="s">
        <v>85</v>
      </c>
      <c r="BK443" s="146">
        <f>ROUND(I443*H443,2)</f>
        <v>0</v>
      </c>
      <c r="BL443" s="18" t="s">
        <v>300</v>
      </c>
      <c r="BM443" s="145" t="s">
        <v>654</v>
      </c>
    </row>
    <row r="444" spans="2:65" s="16" customFormat="1" ht="20.85" customHeight="1">
      <c r="B444" s="191"/>
      <c r="D444" s="192" t="s">
        <v>76</v>
      </c>
      <c r="E444" s="192" t="s">
        <v>655</v>
      </c>
      <c r="F444" s="192" t="s">
        <v>656</v>
      </c>
      <c r="I444" s="193"/>
      <c r="J444" s="194">
        <f>BK444</f>
        <v>0</v>
      </c>
      <c r="L444" s="191"/>
      <c r="M444" s="195"/>
      <c r="P444" s="196">
        <f>P445</f>
        <v>0</v>
      </c>
      <c r="R444" s="196">
        <f>R445</f>
        <v>0</v>
      </c>
      <c r="T444" s="197">
        <f>T445</f>
        <v>0</v>
      </c>
      <c r="AR444" s="192" t="s">
        <v>85</v>
      </c>
      <c r="AT444" s="198" t="s">
        <v>76</v>
      </c>
      <c r="AU444" s="198" t="s">
        <v>202</v>
      </c>
      <c r="AY444" s="192" t="s">
        <v>120</v>
      </c>
      <c r="BK444" s="199">
        <f>BK445</f>
        <v>0</v>
      </c>
    </row>
    <row r="445" spans="2:65" s="1" customFormat="1" ht="16.5" customHeight="1">
      <c r="B445" s="133"/>
      <c r="C445" s="134" t="s">
        <v>344</v>
      </c>
      <c r="D445" s="134" t="s">
        <v>123</v>
      </c>
      <c r="E445" s="135" t="s">
        <v>657</v>
      </c>
      <c r="F445" s="136" t="s">
        <v>658</v>
      </c>
      <c r="G445" s="137" t="s">
        <v>455</v>
      </c>
      <c r="H445" s="138">
        <v>3</v>
      </c>
      <c r="I445" s="139"/>
      <c r="J445" s="140">
        <f>ROUND(I445*H445,2)</f>
        <v>0</v>
      </c>
      <c r="K445" s="136" t="s">
        <v>1</v>
      </c>
      <c r="L445" s="33"/>
      <c r="M445" s="141" t="s">
        <v>1</v>
      </c>
      <c r="N445" s="142" t="s">
        <v>42</v>
      </c>
      <c r="P445" s="143">
        <f>O445*H445</f>
        <v>0</v>
      </c>
      <c r="Q445" s="143">
        <v>0</v>
      </c>
      <c r="R445" s="143">
        <f>Q445*H445</f>
        <v>0</v>
      </c>
      <c r="S445" s="143">
        <v>0</v>
      </c>
      <c r="T445" s="144">
        <f>S445*H445</f>
        <v>0</v>
      </c>
      <c r="AR445" s="145" t="s">
        <v>300</v>
      </c>
      <c r="AT445" s="145" t="s">
        <v>123</v>
      </c>
      <c r="AU445" s="145" t="s">
        <v>119</v>
      </c>
      <c r="AY445" s="18" t="s">
        <v>120</v>
      </c>
      <c r="BE445" s="146">
        <f>IF(N445="základní",J445,0)</f>
        <v>0</v>
      </c>
      <c r="BF445" s="146">
        <f>IF(N445="snížená",J445,0)</f>
        <v>0</v>
      </c>
      <c r="BG445" s="146">
        <f>IF(N445="zákl. přenesená",J445,0)</f>
        <v>0</v>
      </c>
      <c r="BH445" s="146">
        <f>IF(N445="sníž. přenesená",J445,0)</f>
        <v>0</v>
      </c>
      <c r="BI445" s="146">
        <f>IF(N445="nulová",J445,0)</f>
        <v>0</v>
      </c>
      <c r="BJ445" s="18" t="s">
        <v>85</v>
      </c>
      <c r="BK445" s="146">
        <f>ROUND(I445*H445,2)</f>
        <v>0</v>
      </c>
      <c r="BL445" s="18" t="s">
        <v>300</v>
      </c>
      <c r="BM445" s="145" t="s">
        <v>659</v>
      </c>
    </row>
    <row r="446" spans="2:65" s="16" customFormat="1" ht="20.85" customHeight="1">
      <c r="B446" s="191"/>
      <c r="D446" s="192" t="s">
        <v>76</v>
      </c>
      <c r="E446" s="192" t="s">
        <v>660</v>
      </c>
      <c r="F446" s="192" t="s">
        <v>661</v>
      </c>
      <c r="I446" s="193"/>
      <c r="J446" s="194">
        <f>BK446</f>
        <v>0</v>
      </c>
      <c r="L446" s="191"/>
      <c r="M446" s="195"/>
      <c r="P446" s="196">
        <f>SUM(P447:P448)</f>
        <v>0</v>
      </c>
      <c r="R446" s="196">
        <f>SUM(R447:R448)</f>
        <v>0</v>
      </c>
      <c r="T446" s="197">
        <f>SUM(T447:T448)</f>
        <v>0</v>
      </c>
      <c r="AR446" s="192" t="s">
        <v>85</v>
      </c>
      <c r="AT446" s="198" t="s">
        <v>76</v>
      </c>
      <c r="AU446" s="198" t="s">
        <v>202</v>
      </c>
      <c r="AY446" s="192" t="s">
        <v>120</v>
      </c>
      <c r="BK446" s="199">
        <f>SUM(BK447:BK448)</f>
        <v>0</v>
      </c>
    </row>
    <row r="447" spans="2:65" s="1" customFormat="1" ht="16.5" customHeight="1">
      <c r="B447" s="133"/>
      <c r="C447" s="134" t="s">
        <v>662</v>
      </c>
      <c r="D447" s="134" t="s">
        <v>123</v>
      </c>
      <c r="E447" s="135" t="s">
        <v>663</v>
      </c>
      <c r="F447" s="136" t="s">
        <v>664</v>
      </c>
      <c r="G447" s="137" t="s">
        <v>455</v>
      </c>
      <c r="H447" s="138">
        <v>1</v>
      </c>
      <c r="I447" s="139"/>
      <c r="J447" s="140">
        <f>ROUND(I447*H447,2)</f>
        <v>0</v>
      </c>
      <c r="K447" s="136" t="s">
        <v>1</v>
      </c>
      <c r="L447" s="33"/>
      <c r="M447" s="141" t="s">
        <v>1</v>
      </c>
      <c r="N447" s="142" t="s">
        <v>42</v>
      </c>
      <c r="P447" s="143">
        <f>O447*H447</f>
        <v>0</v>
      </c>
      <c r="Q447" s="143">
        <v>0</v>
      </c>
      <c r="R447" s="143">
        <f>Q447*H447</f>
        <v>0</v>
      </c>
      <c r="S447" s="143">
        <v>0</v>
      </c>
      <c r="T447" s="144">
        <f>S447*H447</f>
        <v>0</v>
      </c>
      <c r="AR447" s="145" t="s">
        <v>300</v>
      </c>
      <c r="AT447" s="145" t="s">
        <v>123</v>
      </c>
      <c r="AU447" s="145" t="s">
        <v>119</v>
      </c>
      <c r="AY447" s="18" t="s">
        <v>120</v>
      </c>
      <c r="BE447" s="146">
        <f>IF(N447="základní",J447,0)</f>
        <v>0</v>
      </c>
      <c r="BF447" s="146">
        <f>IF(N447="snížená",J447,0)</f>
        <v>0</v>
      </c>
      <c r="BG447" s="146">
        <f>IF(N447="zákl. přenesená",J447,0)</f>
        <v>0</v>
      </c>
      <c r="BH447" s="146">
        <f>IF(N447="sníž. přenesená",J447,0)</f>
        <v>0</v>
      </c>
      <c r="BI447" s="146">
        <f>IF(N447="nulová",J447,0)</f>
        <v>0</v>
      </c>
      <c r="BJ447" s="18" t="s">
        <v>85</v>
      </c>
      <c r="BK447" s="146">
        <f>ROUND(I447*H447,2)</f>
        <v>0</v>
      </c>
      <c r="BL447" s="18" t="s">
        <v>300</v>
      </c>
      <c r="BM447" s="145" t="s">
        <v>665</v>
      </c>
    </row>
    <row r="448" spans="2:65" s="1" customFormat="1" ht="24.2" customHeight="1">
      <c r="B448" s="133"/>
      <c r="C448" s="134" t="s">
        <v>666</v>
      </c>
      <c r="D448" s="134" t="s">
        <v>123</v>
      </c>
      <c r="E448" s="135" t="s">
        <v>667</v>
      </c>
      <c r="F448" s="136" t="s">
        <v>668</v>
      </c>
      <c r="G448" s="137" t="s">
        <v>455</v>
      </c>
      <c r="H448" s="138">
        <v>2</v>
      </c>
      <c r="I448" s="139"/>
      <c r="J448" s="140">
        <f>ROUND(I448*H448,2)</f>
        <v>0</v>
      </c>
      <c r="K448" s="136" t="s">
        <v>1</v>
      </c>
      <c r="L448" s="33"/>
      <c r="M448" s="141" t="s">
        <v>1</v>
      </c>
      <c r="N448" s="142" t="s">
        <v>42</v>
      </c>
      <c r="P448" s="143">
        <f>O448*H448</f>
        <v>0</v>
      </c>
      <c r="Q448" s="143">
        <v>0</v>
      </c>
      <c r="R448" s="143">
        <f>Q448*H448</f>
        <v>0</v>
      </c>
      <c r="S448" s="143">
        <v>0</v>
      </c>
      <c r="T448" s="144">
        <f>S448*H448</f>
        <v>0</v>
      </c>
      <c r="AR448" s="145" t="s">
        <v>300</v>
      </c>
      <c r="AT448" s="145" t="s">
        <v>123</v>
      </c>
      <c r="AU448" s="145" t="s">
        <v>119</v>
      </c>
      <c r="AY448" s="18" t="s">
        <v>120</v>
      </c>
      <c r="BE448" s="146">
        <f>IF(N448="základní",J448,0)</f>
        <v>0</v>
      </c>
      <c r="BF448" s="146">
        <f>IF(N448="snížená",J448,0)</f>
        <v>0</v>
      </c>
      <c r="BG448" s="146">
        <f>IF(N448="zákl. přenesená",J448,0)</f>
        <v>0</v>
      </c>
      <c r="BH448" s="146">
        <f>IF(N448="sníž. přenesená",J448,0)</f>
        <v>0</v>
      </c>
      <c r="BI448" s="146">
        <f>IF(N448="nulová",J448,0)</f>
        <v>0</v>
      </c>
      <c r="BJ448" s="18" t="s">
        <v>85</v>
      </c>
      <c r="BK448" s="146">
        <f>ROUND(I448*H448,2)</f>
        <v>0</v>
      </c>
      <c r="BL448" s="18" t="s">
        <v>300</v>
      </c>
      <c r="BM448" s="145" t="s">
        <v>669</v>
      </c>
    </row>
    <row r="449" spans="2:65" s="16" customFormat="1" ht="20.85" customHeight="1">
      <c r="B449" s="191"/>
      <c r="D449" s="192" t="s">
        <v>76</v>
      </c>
      <c r="E449" s="192" t="s">
        <v>670</v>
      </c>
      <c r="F449" s="192" t="s">
        <v>671</v>
      </c>
      <c r="I449" s="193"/>
      <c r="J449" s="194">
        <f>BK449</f>
        <v>0</v>
      </c>
      <c r="L449" s="191"/>
      <c r="M449" s="195"/>
      <c r="P449" s="196">
        <f>P450</f>
        <v>0</v>
      </c>
      <c r="R449" s="196">
        <f>R450</f>
        <v>0</v>
      </c>
      <c r="T449" s="197">
        <f>T450</f>
        <v>0</v>
      </c>
      <c r="AR449" s="192" t="s">
        <v>85</v>
      </c>
      <c r="AT449" s="198" t="s">
        <v>76</v>
      </c>
      <c r="AU449" s="198" t="s">
        <v>202</v>
      </c>
      <c r="AY449" s="192" t="s">
        <v>120</v>
      </c>
      <c r="BK449" s="199">
        <f>BK450</f>
        <v>0</v>
      </c>
    </row>
    <row r="450" spans="2:65" s="1" customFormat="1" ht="24.2" customHeight="1">
      <c r="B450" s="133"/>
      <c r="C450" s="134" t="s">
        <v>672</v>
      </c>
      <c r="D450" s="134" t="s">
        <v>123</v>
      </c>
      <c r="E450" s="135" t="s">
        <v>673</v>
      </c>
      <c r="F450" s="136" t="s">
        <v>674</v>
      </c>
      <c r="G450" s="137" t="s">
        <v>214</v>
      </c>
      <c r="H450" s="138">
        <v>11</v>
      </c>
      <c r="I450" s="139"/>
      <c r="J450" s="140">
        <f>ROUND(I450*H450,2)</f>
        <v>0</v>
      </c>
      <c r="K450" s="136" t="s">
        <v>1</v>
      </c>
      <c r="L450" s="33"/>
      <c r="M450" s="141" t="s">
        <v>1</v>
      </c>
      <c r="N450" s="142" t="s">
        <v>42</v>
      </c>
      <c r="P450" s="143">
        <f>O450*H450</f>
        <v>0</v>
      </c>
      <c r="Q450" s="143">
        <v>0</v>
      </c>
      <c r="R450" s="143">
        <f>Q450*H450</f>
        <v>0</v>
      </c>
      <c r="S450" s="143">
        <v>0</v>
      </c>
      <c r="T450" s="144">
        <f>S450*H450</f>
        <v>0</v>
      </c>
      <c r="AR450" s="145" t="s">
        <v>300</v>
      </c>
      <c r="AT450" s="145" t="s">
        <v>123</v>
      </c>
      <c r="AU450" s="145" t="s">
        <v>119</v>
      </c>
      <c r="AY450" s="18" t="s">
        <v>120</v>
      </c>
      <c r="BE450" s="146">
        <f>IF(N450="základní",J450,0)</f>
        <v>0</v>
      </c>
      <c r="BF450" s="146">
        <f>IF(N450="snížená",J450,0)</f>
        <v>0</v>
      </c>
      <c r="BG450" s="146">
        <f>IF(N450="zákl. přenesená",J450,0)</f>
        <v>0</v>
      </c>
      <c r="BH450" s="146">
        <f>IF(N450="sníž. přenesená",J450,0)</f>
        <v>0</v>
      </c>
      <c r="BI450" s="146">
        <f>IF(N450="nulová",J450,0)</f>
        <v>0</v>
      </c>
      <c r="BJ450" s="18" t="s">
        <v>85</v>
      </c>
      <c r="BK450" s="146">
        <f>ROUND(I450*H450,2)</f>
        <v>0</v>
      </c>
      <c r="BL450" s="18" t="s">
        <v>300</v>
      </c>
      <c r="BM450" s="145" t="s">
        <v>675</v>
      </c>
    </row>
    <row r="451" spans="2:65" s="16" customFormat="1" ht="20.85" customHeight="1">
      <c r="B451" s="191"/>
      <c r="D451" s="192" t="s">
        <v>76</v>
      </c>
      <c r="E451" s="192" t="s">
        <v>676</v>
      </c>
      <c r="F451" s="192" t="s">
        <v>677</v>
      </c>
      <c r="I451" s="193"/>
      <c r="J451" s="194">
        <f>BK451</f>
        <v>0</v>
      </c>
      <c r="L451" s="191"/>
      <c r="M451" s="195"/>
      <c r="P451" s="196">
        <f>P452</f>
        <v>0</v>
      </c>
      <c r="R451" s="196">
        <f>R452</f>
        <v>0</v>
      </c>
      <c r="T451" s="197">
        <f>T452</f>
        <v>0</v>
      </c>
      <c r="AR451" s="192" t="s">
        <v>85</v>
      </c>
      <c r="AT451" s="198" t="s">
        <v>76</v>
      </c>
      <c r="AU451" s="198" t="s">
        <v>202</v>
      </c>
      <c r="AY451" s="192" t="s">
        <v>120</v>
      </c>
      <c r="BK451" s="199">
        <f>BK452</f>
        <v>0</v>
      </c>
    </row>
    <row r="452" spans="2:65" s="1" customFormat="1" ht="16.5" customHeight="1">
      <c r="B452" s="133"/>
      <c r="C452" s="134" t="s">
        <v>678</v>
      </c>
      <c r="D452" s="134" t="s">
        <v>123</v>
      </c>
      <c r="E452" s="135" t="s">
        <v>679</v>
      </c>
      <c r="F452" s="136" t="s">
        <v>680</v>
      </c>
      <c r="G452" s="137" t="s">
        <v>214</v>
      </c>
      <c r="H452" s="138">
        <v>2</v>
      </c>
      <c r="I452" s="139"/>
      <c r="J452" s="140">
        <f>ROUND(I452*H452,2)</f>
        <v>0</v>
      </c>
      <c r="K452" s="136" t="s">
        <v>1</v>
      </c>
      <c r="L452" s="33"/>
      <c r="M452" s="141" t="s">
        <v>1</v>
      </c>
      <c r="N452" s="142" t="s">
        <v>42</v>
      </c>
      <c r="P452" s="143">
        <f>O452*H452</f>
        <v>0</v>
      </c>
      <c r="Q452" s="143">
        <v>0</v>
      </c>
      <c r="R452" s="143">
        <f>Q452*H452</f>
        <v>0</v>
      </c>
      <c r="S452" s="143">
        <v>0</v>
      </c>
      <c r="T452" s="144">
        <f>S452*H452</f>
        <v>0</v>
      </c>
      <c r="AR452" s="145" t="s">
        <v>300</v>
      </c>
      <c r="AT452" s="145" t="s">
        <v>123</v>
      </c>
      <c r="AU452" s="145" t="s">
        <v>119</v>
      </c>
      <c r="AY452" s="18" t="s">
        <v>120</v>
      </c>
      <c r="BE452" s="146">
        <f>IF(N452="základní",J452,0)</f>
        <v>0</v>
      </c>
      <c r="BF452" s="146">
        <f>IF(N452="snížená",J452,0)</f>
        <v>0</v>
      </c>
      <c r="BG452" s="146">
        <f>IF(N452="zákl. přenesená",J452,0)</f>
        <v>0</v>
      </c>
      <c r="BH452" s="146">
        <f>IF(N452="sníž. přenesená",J452,0)</f>
        <v>0</v>
      </c>
      <c r="BI452" s="146">
        <f>IF(N452="nulová",J452,0)</f>
        <v>0</v>
      </c>
      <c r="BJ452" s="18" t="s">
        <v>85</v>
      </c>
      <c r="BK452" s="146">
        <f>ROUND(I452*H452,2)</f>
        <v>0</v>
      </c>
      <c r="BL452" s="18" t="s">
        <v>300</v>
      </c>
      <c r="BM452" s="145" t="s">
        <v>681</v>
      </c>
    </row>
    <row r="453" spans="2:65" s="16" customFormat="1" ht="20.85" customHeight="1">
      <c r="B453" s="191"/>
      <c r="D453" s="192" t="s">
        <v>76</v>
      </c>
      <c r="E453" s="192" t="s">
        <v>682</v>
      </c>
      <c r="F453" s="192" t="s">
        <v>683</v>
      </c>
      <c r="I453" s="193"/>
      <c r="J453" s="194">
        <f>BK453</f>
        <v>0</v>
      </c>
      <c r="L453" s="191"/>
      <c r="M453" s="195"/>
      <c r="P453" s="196">
        <f>P454</f>
        <v>0</v>
      </c>
      <c r="R453" s="196">
        <f>R454</f>
        <v>0</v>
      </c>
      <c r="T453" s="197">
        <f>T454</f>
        <v>0</v>
      </c>
      <c r="AR453" s="192" t="s">
        <v>85</v>
      </c>
      <c r="AT453" s="198" t="s">
        <v>76</v>
      </c>
      <c r="AU453" s="198" t="s">
        <v>202</v>
      </c>
      <c r="AY453" s="192" t="s">
        <v>120</v>
      </c>
      <c r="BK453" s="199">
        <f>BK454</f>
        <v>0</v>
      </c>
    </row>
    <row r="454" spans="2:65" s="1" customFormat="1" ht="16.5" customHeight="1">
      <c r="B454" s="133"/>
      <c r="C454" s="134" t="s">
        <v>684</v>
      </c>
      <c r="D454" s="134" t="s">
        <v>123</v>
      </c>
      <c r="E454" s="135" t="s">
        <v>685</v>
      </c>
      <c r="F454" s="136" t="s">
        <v>686</v>
      </c>
      <c r="G454" s="137" t="s">
        <v>455</v>
      </c>
      <c r="H454" s="138">
        <v>11</v>
      </c>
      <c r="I454" s="139"/>
      <c r="J454" s="140">
        <f>ROUND(I454*H454,2)</f>
        <v>0</v>
      </c>
      <c r="K454" s="136" t="s">
        <v>1</v>
      </c>
      <c r="L454" s="33"/>
      <c r="M454" s="141" t="s">
        <v>1</v>
      </c>
      <c r="N454" s="142" t="s">
        <v>42</v>
      </c>
      <c r="P454" s="143">
        <f>O454*H454</f>
        <v>0</v>
      </c>
      <c r="Q454" s="143">
        <v>0</v>
      </c>
      <c r="R454" s="143">
        <f>Q454*H454</f>
        <v>0</v>
      </c>
      <c r="S454" s="143">
        <v>0</v>
      </c>
      <c r="T454" s="144">
        <f>S454*H454</f>
        <v>0</v>
      </c>
      <c r="AR454" s="145" t="s">
        <v>300</v>
      </c>
      <c r="AT454" s="145" t="s">
        <v>123</v>
      </c>
      <c r="AU454" s="145" t="s">
        <v>119</v>
      </c>
      <c r="AY454" s="18" t="s">
        <v>120</v>
      </c>
      <c r="BE454" s="146">
        <f>IF(N454="základní",J454,0)</f>
        <v>0</v>
      </c>
      <c r="BF454" s="146">
        <f>IF(N454="snížená",J454,0)</f>
        <v>0</v>
      </c>
      <c r="BG454" s="146">
        <f>IF(N454="zákl. přenesená",J454,0)</f>
        <v>0</v>
      </c>
      <c r="BH454" s="146">
        <f>IF(N454="sníž. přenesená",J454,0)</f>
        <v>0</v>
      </c>
      <c r="BI454" s="146">
        <f>IF(N454="nulová",J454,0)</f>
        <v>0</v>
      </c>
      <c r="BJ454" s="18" t="s">
        <v>85</v>
      </c>
      <c r="BK454" s="146">
        <f>ROUND(I454*H454,2)</f>
        <v>0</v>
      </c>
      <c r="BL454" s="18" t="s">
        <v>300</v>
      </c>
      <c r="BM454" s="145" t="s">
        <v>687</v>
      </c>
    </row>
    <row r="455" spans="2:65" s="11" customFormat="1" ht="20.85" customHeight="1">
      <c r="B455" s="121"/>
      <c r="D455" s="122" t="s">
        <v>76</v>
      </c>
      <c r="E455" s="131" t="s">
        <v>688</v>
      </c>
      <c r="F455" s="131" t="s">
        <v>689</v>
      </c>
      <c r="I455" s="124"/>
      <c r="J455" s="132">
        <f>BK455</f>
        <v>0</v>
      </c>
      <c r="L455" s="121"/>
      <c r="M455" s="126"/>
      <c r="P455" s="127">
        <f>SUM(P456:P458)</f>
        <v>0</v>
      </c>
      <c r="R455" s="127">
        <f>SUM(R456:R458)</f>
        <v>0</v>
      </c>
      <c r="T455" s="128">
        <f>SUM(T456:T458)</f>
        <v>0</v>
      </c>
      <c r="AR455" s="122" t="s">
        <v>85</v>
      </c>
      <c r="AT455" s="129" t="s">
        <v>76</v>
      </c>
      <c r="AU455" s="129" t="s">
        <v>87</v>
      </c>
      <c r="AY455" s="122" t="s">
        <v>120</v>
      </c>
      <c r="BK455" s="130">
        <f>SUM(BK456:BK458)</f>
        <v>0</v>
      </c>
    </row>
    <row r="456" spans="2:65" s="1" customFormat="1" ht="16.5" customHeight="1">
      <c r="B456" s="133"/>
      <c r="C456" s="134" t="s">
        <v>690</v>
      </c>
      <c r="D456" s="134" t="s">
        <v>123</v>
      </c>
      <c r="E456" s="135" t="s">
        <v>691</v>
      </c>
      <c r="F456" s="136" t="s">
        <v>692</v>
      </c>
      <c r="G456" s="137" t="s">
        <v>275</v>
      </c>
      <c r="H456" s="138">
        <v>4</v>
      </c>
      <c r="I456" s="139"/>
      <c r="J456" s="140">
        <f>ROUND(I456*H456,2)</f>
        <v>0</v>
      </c>
      <c r="K456" s="136" t="s">
        <v>1</v>
      </c>
      <c r="L456" s="33"/>
      <c r="M456" s="141" t="s">
        <v>1</v>
      </c>
      <c r="N456" s="142" t="s">
        <v>42</v>
      </c>
      <c r="P456" s="143">
        <f>O456*H456</f>
        <v>0</v>
      </c>
      <c r="Q456" s="143">
        <v>0</v>
      </c>
      <c r="R456" s="143">
        <f>Q456*H456</f>
        <v>0</v>
      </c>
      <c r="S456" s="143">
        <v>0</v>
      </c>
      <c r="T456" s="144">
        <f>S456*H456</f>
        <v>0</v>
      </c>
      <c r="AR456" s="145" t="s">
        <v>693</v>
      </c>
      <c r="AT456" s="145" t="s">
        <v>123</v>
      </c>
      <c r="AU456" s="145" t="s">
        <v>139</v>
      </c>
      <c r="AY456" s="18" t="s">
        <v>120</v>
      </c>
      <c r="BE456" s="146">
        <f>IF(N456="základní",J456,0)</f>
        <v>0</v>
      </c>
      <c r="BF456" s="146">
        <f>IF(N456="snížená",J456,0)</f>
        <v>0</v>
      </c>
      <c r="BG456" s="146">
        <f>IF(N456="zákl. přenesená",J456,0)</f>
        <v>0</v>
      </c>
      <c r="BH456" s="146">
        <f>IF(N456="sníž. přenesená",J456,0)</f>
        <v>0</v>
      </c>
      <c r="BI456" s="146">
        <f>IF(N456="nulová",J456,0)</f>
        <v>0</v>
      </c>
      <c r="BJ456" s="18" t="s">
        <v>85</v>
      </c>
      <c r="BK456" s="146">
        <f>ROUND(I456*H456,2)</f>
        <v>0</v>
      </c>
      <c r="BL456" s="18" t="s">
        <v>693</v>
      </c>
      <c r="BM456" s="145" t="s">
        <v>694</v>
      </c>
    </row>
    <row r="457" spans="2:65" s="1" customFormat="1" ht="16.5" customHeight="1">
      <c r="B457" s="133"/>
      <c r="C457" s="134" t="s">
        <v>695</v>
      </c>
      <c r="D457" s="134" t="s">
        <v>123</v>
      </c>
      <c r="E457" s="135" t="s">
        <v>696</v>
      </c>
      <c r="F457" s="136" t="s">
        <v>697</v>
      </c>
      <c r="G457" s="137" t="s">
        <v>275</v>
      </c>
      <c r="H457" s="138">
        <v>8</v>
      </c>
      <c r="I457" s="139"/>
      <c r="J457" s="140">
        <f>ROUND(I457*H457,2)</f>
        <v>0</v>
      </c>
      <c r="K457" s="136" t="s">
        <v>1</v>
      </c>
      <c r="L457" s="33"/>
      <c r="M457" s="141" t="s">
        <v>1</v>
      </c>
      <c r="N457" s="142" t="s">
        <v>42</v>
      </c>
      <c r="P457" s="143">
        <f>O457*H457</f>
        <v>0</v>
      </c>
      <c r="Q457" s="143">
        <v>0</v>
      </c>
      <c r="R457" s="143">
        <f>Q457*H457</f>
        <v>0</v>
      </c>
      <c r="S457" s="143">
        <v>0</v>
      </c>
      <c r="T457" s="144">
        <f>S457*H457</f>
        <v>0</v>
      </c>
      <c r="AR457" s="145" t="s">
        <v>693</v>
      </c>
      <c r="AT457" s="145" t="s">
        <v>123</v>
      </c>
      <c r="AU457" s="145" t="s">
        <v>139</v>
      </c>
      <c r="AY457" s="18" t="s">
        <v>120</v>
      </c>
      <c r="BE457" s="146">
        <f>IF(N457="základní",J457,0)</f>
        <v>0</v>
      </c>
      <c r="BF457" s="146">
        <f>IF(N457="snížená",J457,0)</f>
        <v>0</v>
      </c>
      <c r="BG457" s="146">
        <f>IF(N457="zákl. přenesená",J457,0)</f>
        <v>0</v>
      </c>
      <c r="BH457" s="146">
        <f>IF(N457="sníž. přenesená",J457,0)</f>
        <v>0</v>
      </c>
      <c r="BI457" s="146">
        <f>IF(N457="nulová",J457,0)</f>
        <v>0</v>
      </c>
      <c r="BJ457" s="18" t="s">
        <v>85</v>
      </c>
      <c r="BK457" s="146">
        <f>ROUND(I457*H457,2)</f>
        <v>0</v>
      </c>
      <c r="BL457" s="18" t="s">
        <v>693</v>
      </c>
      <c r="BM457" s="145" t="s">
        <v>698</v>
      </c>
    </row>
    <row r="458" spans="2:65" s="1" customFormat="1" ht="16.5" customHeight="1">
      <c r="B458" s="133"/>
      <c r="C458" s="134" t="s">
        <v>699</v>
      </c>
      <c r="D458" s="134" t="s">
        <v>123</v>
      </c>
      <c r="E458" s="135" t="s">
        <v>700</v>
      </c>
      <c r="F458" s="136" t="s">
        <v>701</v>
      </c>
      <c r="G458" s="137" t="s">
        <v>275</v>
      </c>
      <c r="H458" s="138">
        <v>4</v>
      </c>
      <c r="I458" s="139"/>
      <c r="J458" s="140">
        <f>ROUND(I458*H458,2)</f>
        <v>0</v>
      </c>
      <c r="K458" s="136" t="s">
        <v>1</v>
      </c>
      <c r="L458" s="33"/>
      <c r="M458" s="141" t="s">
        <v>1</v>
      </c>
      <c r="N458" s="142" t="s">
        <v>42</v>
      </c>
      <c r="P458" s="143">
        <f>O458*H458</f>
        <v>0</v>
      </c>
      <c r="Q458" s="143">
        <v>0</v>
      </c>
      <c r="R458" s="143">
        <f>Q458*H458</f>
        <v>0</v>
      </c>
      <c r="S458" s="143">
        <v>0</v>
      </c>
      <c r="T458" s="144">
        <f>S458*H458</f>
        <v>0</v>
      </c>
      <c r="AR458" s="145" t="s">
        <v>693</v>
      </c>
      <c r="AT458" s="145" t="s">
        <v>123</v>
      </c>
      <c r="AU458" s="145" t="s">
        <v>139</v>
      </c>
      <c r="AY458" s="18" t="s">
        <v>120</v>
      </c>
      <c r="BE458" s="146">
        <f>IF(N458="základní",J458,0)</f>
        <v>0</v>
      </c>
      <c r="BF458" s="146">
        <f>IF(N458="snížená",J458,0)</f>
        <v>0</v>
      </c>
      <c r="BG458" s="146">
        <f>IF(N458="zákl. přenesená",J458,0)</f>
        <v>0</v>
      </c>
      <c r="BH458" s="146">
        <f>IF(N458="sníž. přenesená",J458,0)</f>
        <v>0</v>
      </c>
      <c r="BI458" s="146">
        <f>IF(N458="nulová",J458,0)</f>
        <v>0</v>
      </c>
      <c r="BJ458" s="18" t="s">
        <v>85</v>
      </c>
      <c r="BK458" s="146">
        <f>ROUND(I458*H458,2)</f>
        <v>0</v>
      </c>
      <c r="BL458" s="18" t="s">
        <v>693</v>
      </c>
      <c r="BM458" s="145" t="s">
        <v>702</v>
      </c>
    </row>
    <row r="459" spans="2:65" s="11" customFormat="1" ht="20.85" customHeight="1">
      <c r="B459" s="121"/>
      <c r="D459" s="122" t="s">
        <v>76</v>
      </c>
      <c r="E459" s="131" t="s">
        <v>703</v>
      </c>
      <c r="F459" s="131" t="s">
        <v>704</v>
      </c>
      <c r="I459" s="124"/>
      <c r="J459" s="132">
        <f>BK459</f>
        <v>0</v>
      </c>
      <c r="L459" s="121"/>
      <c r="M459" s="126"/>
      <c r="P459" s="127">
        <f>SUM(P460:P462)</f>
        <v>0</v>
      </c>
      <c r="R459" s="127">
        <f>SUM(R460:R462)</f>
        <v>0</v>
      </c>
      <c r="T459" s="128">
        <f>SUM(T460:T462)</f>
        <v>0</v>
      </c>
      <c r="AR459" s="122" t="s">
        <v>85</v>
      </c>
      <c r="AT459" s="129" t="s">
        <v>76</v>
      </c>
      <c r="AU459" s="129" t="s">
        <v>87</v>
      </c>
      <c r="AY459" s="122" t="s">
        <v>120</v>
      </c>
      <c r="BK459" s="130">
        <f>SUM(BK460:BK462)</f>
        <v>0</v>
      </c>
    </row>
    <row r="460" spans="2:65" s="1" customFormat="1" ht="16.5" customHeight="1">
      <c r="B460" s="133"/>
      <c r="C460" s="134" t="s">
        <v>705</v>
      </c>
      <c r="D460" s="134" t="s">
        <v>123</v>
      </c>
      <c r="E460" s="135" t="s">
        <v>706</v>
      </c>
      <c r="F460" s="136" t="s">
        <v>707</v>
      </c>
      <c r="G460" s="137" t="s">
        <v>275</v>
      </c>
      <c r="H460" s="138">
        <v>8</v>
      </c>
      <c r="I460" s="139"/>
      <c r="J460" s="140">
        <f>ROUND(I460*H460,2)</f>
        <v>0</v>
      </c>
      <c r="K460" s="136" t="s">
        <v>1</v>
      </c>
      <c r="L460" s="33"/>
      <c r="M460" s="141" t="s">
        <v>1</v>
      </c>
      <c r="N460" s="142" t="s">
        <v>42</v>
      </c>
      <c r="P460" s="143">
        <f>O460*H460</f>
        <v>0</v>
      </c>
      <c r="Q460" s="143">
        <v>0</v>
      </c>
      <c r="R460" s="143">
        <f>Q460*H460</f>
        <v>0</v>
      </c>
      <c r="S460" s="143">
        <v>0</v>
      </c>
      <c r="T460" s="144">
        <f>S460*H460</f>
        <v>0</v>
      </c>
      <c r="AR460" s="145" t="s">
        <v>693</v>
      </c>
      <c r="AT460" s="145" t="s">
        <v>123</v>
      </c>
      <c r="AU460" s="145" t="s">
        <v>139</v>
      </c>
      <c r="AY460" s="18" t="s">
        <v>120</v>
      </c>
      <c r="BE460" s="146">
        <f>IF(N460="základní",J460,0)</f>
        <v>0</v>
      </c>
      <c r="BF460" s="146">
        <f>IF(N460="snížená",J460,0)</f>
        <v>0</v>
      </c>
      <c r="BG460" s="146">
        <f>IF(N460="zákl. přenesená",J460,0)</f>
        <v>0</v>
      </c>
      <c r="BH460" s="146">
        <f>IF(N460="sníž. přenesená",J460,0)</f>
        <v>0</v>
      </c>
      <c r="BI460" s="146">
        <f>IF(N460="nulová",J460,0)</f>
        <v>0</v>
      </c>
      <c r="BJ460" s="18" t="s">
        <v>85</v>
      </c>
      <c r="BK460" s="146">
        <f>ROUND(I460*H460,2)</f>
        <v>0</v>
      </c>
      <c r="BL460" s="18" t="s">
        <v>693</v>
      </c>
      <c r="BM460" s="145" t="s">
        <v>708</v>
      </c>
    </row>
    <row r="461" spans="2:65" s="1" customFormat="1" ht="16.5" customHeight="1">
      <c r="B461" s="133"/>
      <c r="C461" s="134" t="s">
        <v>709</v>
      </c>
      <c r="D461" s="134" t="s">
        <v>123</v>
      </c>
      <c r="E461" s="135" t="s">
        <v>710</v>
      </c>
      <c r="F461" s="136" t="s">
        <v>711</v>
      </c>
      <c r="G461" s="137" t="s">
        <v>275</v>
      </c>
      <c r="H461" s="138">
        <v>4</v>
      </c>
      <c r="I461" s="139"/>
      <c r="J461" s="140">
        <f>ROUND(I461*H461,2)</f>
        <v>0</v>
      </c>
      <c r="K461" s="136" t="s">
        <v>1</v>
      </c>
      <c r="L461" s="33"/>
      <c r="M461" s="141" t="s">
        <v>1</v>
      </c>
      <c r="N461" s="142" t="s">
        <v>42</v>
      </c>
      <c r="P461" s="143">
        <f>O461*H461</f>
        <v>0</v>
      </c>
      <c r="Q461" s="143">
        <v>0</v>
      </c>
      <c r="R461" s="143">
        <f>Q461*H461</f>
        <v>0</v>
      </c>
      <c r="S461" s="143">
        <v>0</v>
      </c>
      <c r="T461" s="144">
        <f>S461*H461</f>
        <v>0</v>
      </c>
      <c r="AR461" s="145" t="s">
        <v>693</v>
      </c>
      <c r="AT461" s="145" t="s">
        <v>123</v>
      </c>
      <c r="AU461" s="145" t="s">
        <v>139</v>
      </c>
      <c r="AY461" s="18" t="s">
        <v>120</v>
      </c>
      <c r="BE461" s="146">
        <f>IF(N461="základní",J461,0)</f>
        <v>0</v>
      </c>
      <c r="BF461" s="146">
        <f>IF(N461="snížená",J461,0)</f>
        <v>0</v>
      </c>
      <c r="BG461" s="146">
        <f>IF(N461="zákl. přenesená",J461,0)</f>
        <v>0</v>
      </c>
      <c r="BH461" s="146">
        <f>IF(N461="sníž. přenesená",J461,0)</f>
        <v>0</v>
      </c>
      <c r="BI461" s="146">
        <f>IF(N461="nulová",J461,0)</f>
        <v>0</v>
      </c>
      <c r="BJ461" s="18" t="s">
        <v>85</v>
      </c>
      <c r="BK461" s="146">
        <f>ROUND(I461*H461,2)</f>
        <v>0</v>
      </c>
      <c r="BL461" s="18" t="s">
        <v>693</v>
      </c>
      <c r="BM461" s="145" t="s">
        <v>712</v>
      </c>
    </row>
    <row r="462" spans="2:65" s="1" customFormat="1" ht="16.5" customHeight="1">
      <c r="B462" s="133"/>
      <c r="C462" s="134" t="s">
        <v>713</v>
      </c>
      <c r="D462" s="134" t="s">
        <v>123</v>
      </c>
      <c r="E462" s="135" t="s">
        <v>714</v>
      </c>
      <c r="F462" s="136" t="s">
        <v>715</v>
      </c>
      <c r="G462" s="137" t="s">
        <v>125</v>
      </c>
      <c r="H462" s="138">
        <v>1</v>
      </c>
      <c r="I462" s="139"/>
      <c r="J462" s="140">
        <f>ROUND(I462*H462,2)</f>
        <v>0</v>
      </c>
      <c r="K462" s="136" t="s">
        <v>1</v>
      </c>
      <c r="L462" s="33"/>
      <c r="M462" s="141" t="s">
        <v>1</v>
      </c>
      <c r="N462" s="142" t="s">
        <v>42</v>
      </c>
      <c r="P462" s="143">
        <f>O462*H462</f>
        <v>0</v>
      </c>
      <c r="Q462" s="143">
        <v>0</v>
      </c>
      <c r="R462" s="143">
        <f>Q462*H462</f>
        <v>0</v>
      </c>
      <c r="S462" s="143">
        <v>0</v>
      </c>
      <c r="T462" s="144">
        <f>S462*H462</f>
        <v>0</v>
      </c>
      <c r="AR462" s="145" t="s">
        <v>693</v>
      </c>
      <c r="AT462" s="145" t="s">
        <v>123</v>
      </c>
      <c r="AU462" s="145" t="s">
        <v>139</v>
      </c>
      <c r="AY462" s="18" t="s">
        <v>120</v>
      </c>
      <c r="BE462" s="146">
        <f>IF(N462="základní",J462,0)</f>
        <v>0</v>
      </c>
      <c r="BF462" s="146">
        <f>IF(N462="snížená",J462,0)</f>
        <v>0</v>
      </c>
      <c r="BG462" s="146">
        <f>IF(N462="zákl. přenesená",J462,0)</f>
        <v>0</v>
      </c>
      <c r="BH462" s="146">
        <f>IF(N462="sníž. přenesená",J462,0)</f>
        <v>0</v>
      </c>
      <c r="BI462" s="146">
        <f>IF(N462="nulová",J462,0)</f>
        <v>0</v>
      </c>
      <c r="BJ462" s="18" t="s">
        <v>85</v>
      </c>
      <c r="BK462" s="146">
        <f>ROUND(I462*H462,2)</f>
        <v>0</v>
      </c>
      <c r="BL462" s="18" t="s">
        <v>693</v>
      </c>
      <c r="BM462" s="145" t="s">
        <v>716</v>
      </c>
    </row>
    <row r="463" spans="2:65" s="11" customFormat="1" ht="20.85" customHeight="1">
      <c r="B463" s="121"/>
      <c r="D463" s="122" t="s">
        <v>76</v>
      </c>
      <c r="E463" s="131" t="s">
        <v>717</v>
      </c>
      <c r="F463" s="131" t="s">
        <v>718</v>
      </c>
      <c r="I463" s="124"/>
      <c r="J463" s="132">
        <f>BK463</f>
        <v>0</v>
      </c>
      <c r="L463" s="121"/>
      <c r="M463" s="126"/>
      <c r="P463" s="127">
        <f>SUM(P464:P467)</f>
        <v>0</v>
      </c>
      <c r="R463" s="127">
        <f>SUM(R464:R467)</f>
        <v>0</v>
      </c>
      <c r="T463" s="128">
        <f>SUM(T464:T467)</f>
        <v>0</v>
      </c>
      <c r="AR463" s="122" t="s">
        <v>85</v>
      </c>
      <c r="AT463" s="129" t="s">
        <v>76</v>
      </c>
      <c r="AU463" s="129" t="s">
        <v>87</v>
      </c>
      <c r="AY463" s="122" t="s">
        <v>120</v>
      </c>
      <c r="BK463" s="130">
        <f>SUM(BK464:BK467)</f>
        <v>0</v>
      </c>
    </row>
    <row r="464" spans="2:65" s="1" customFormat="1" ht="16.5" customHeight="1">
      <c r="B464" s="133"/>
      <c r="C464" s="134" t="s">
        <v>719</v>
      </c>
      <c r="D464" s="134" t="s">
        <v>123</v>
      </c>
      <c r="E464" s="135" t="s">
        <v>720</v>
      </c>
      <c r="F464" s="136" t="s">
        <v>721</v>
      </c>
      <c r="G464" s="137" t="s">
        <v>125</v>
      </c>
      <c r="H464" s="138">
        <v>1</v>
      </c>
      <c r="I464" s="139"/>
      <c r="J464" s="140">
        <f>ROUND(I464*H464,2)</f>
        <v>0</v>
      </c>
      <c r="K464" s="136" t="s">
        <v>1</v>
      </c>
      <c r="L464" s="33"/>
      <c r="M464" s="141" t="s">
        <v>1</v>
      </c>
      <c r="N464" s="142" t="s">
        <v>42</v>
      </c>
      <c r="P464" s="143">
        <f>O464*H464</f>
        <v>0</v>
      </c>
      <c r="Q464" s="143">
        <v>0</v>
      </c>
      <c r="R464" s="143">
        <f>Q464*H464</f>
        <v>0</v>
      </c>
      <c r="S464" s="143">
        <v>0</v>
      </c>
      <c r="T464" s="144">
        <f>S464*H464</f>
        <v>0</v>
      </c>
      <c r="AR464" s="145" t="s">
        <v>202</v>
      </c>
      <c r="AT464" s="145" t="s">
        <v>123</v>
      </c>
      <c r="AU464" s="145" t="s">
        <v>139</v>
      </c>
      <c r="AY464" s="18" t="s">
        <v>120</v>
      </c>
      <c r="BE464" s="146">
        <f>IF(N464="základní",J464,0)</f>
        <v>0</v>
      </c>
      <c r="BF464" s="146">
        <f>IF(N464="snížená",J464,0)</f>
        <v>0</v>
      </c>
      <c r="BG464" s="146">
        <f>IF(N464="zákl. přenesená",J464,0)</f>
        <v>0</v>
      </c>
      <c r="BH464" s="146">
        <f>IF(N464="sníž. přenesená",J464,0)</f>
        <v>0</v>
      </c>
      <c r="BI464" s="146">
        <f>IF(N464="nulová",J464,0)</f>
        <v>0</v>
      </c>
      <c r="BJ464" s="18" t="s">
        <v>85</v>
      </c>
      <c r="BK464" s="146">
        <f>ROUND(I464*H464,2)</f>
        <v>0</v>
      </c>
      <c r="BL464" s="18" t="s">
        <v>202</v>
      </c>
      <c r="BM464" s="145" t="s">
        <v>722</v>
      </c>
    </row>
    <row r="465" spans="2:65" s="1" customFormat="1" ht="16.5" customHeight="1">
      <c r="B465" s="133"/>
      <c r="C465" s="134" t="s">
        <v>723</v>
      </c>
      <c r="D465" s="134" t="s">
        <v>123</v>
      </c>
      <c r="E465" s="135" t="s">
        <v>724</v>
      </c>
      <c r="F465" s="136" t="s">
        <v>725</v>
      </c>
      <c r="G465" s="137" t="s">
        <v>125</v>
      </c>
      <c r="H465" s="138">
        <v>1</v>
      </c>
      <c r="I465" s="139"/>
      <c r="J465" s="140">
        <f>ROUND(I465*H465,2)</f>
        <v>0</v>
      </c>
      <c r="K465" s="136" t="s">
        <v>1</v>
      </c>
      <c r="L465" s="33"/>
      <c r="M465" s="141" t="s">
        <v>1</v>
      </c>
      <c r="N465" s="142" t="s">
        <v>42</v>
      </c>
      <c r="P465" s="143">
        <f>O465*H465</f>
        <v>0</v>
      </c>
      <c r="Q465" s="143">
        <v>0</v>
      </c>
      <c r="R465" s="143">
        <f>Q465*H465</f>
        <v>0</v>
      </c>
      <c r="S465" s="143">
        <v>0</v>
      </c>
      <c r="T465" s="144">
        <f>S465*H465</f>
        <v>0</v>
      </c>
      <c r="AR465" s="145" t="s">
        <v>202</v>
      </c>
      <c r="AT465" s="145" t="s">
        <v>123</v>
      </c>
      <c r="AU465" s="145" t="s">
        <v>139</v>
      </c>
      <c r="AY465" s="18" t="s">
        <v>120</v>
      </c>
      <c r="BE465" s="146">
        <f>IF(N465="základní",J465,0)</f>
        <v>0</v>
      </c>
      <c r="BF465" s="146">
        <f>IF(N465="snížená",J465,0)</f>
        <v>0</v>
      </c>
      <c r="BG465" s="146">
        <f>IF(N465="zákl. přenesená",J465,0)</f>
        <v>0</v>
      </c>
      <c r="BH465" s="146">
        <f>IF(N465="sníž. přenesená",J465,0)</f>
        <v>0</v>
      </c>
      <c r="BI465" s="146">
        <f>IF(N465="nulová",J465,0)</f>
        <v>0</v>
      </c>
      <c r="BJ465" s="18" t="s">
        <v>85</v>
      </c>
      <c r="BK465" s="146">
        <f>ROUND(I465*H465,2)</f>
        <v>0</v>
      </c>
      <c r="BL465" s="18" t="s">
        <v>202</v>
      </c>
      <c r="BM465" s="145" t="s">
        <v>726</v>
      </c>
    </row>
    <row r="466" spans="2:65" s="1" customFormat="1" ht="16.5" customHeight="1">
      <c r="B466" s="133"/>
      <c r="C466" s="134" t="s">
        <v>727</v>
      </c>
      <c r="D466" s="134" t="s">
        <v>123</v>
      </c>
      <c r="E466" s="135" t="s">
        <v>728</v>
      </c>
      <c r="F466" s="136" t="s">
        <v>729</v>
      </c>
      <c r="G466" s="137" t="s">
        <v>125</v>
      </c>
      <c r="H466" s="138">
        <v>1</v>
      </c>
      <c r="I466" s="139"/>
      <c r="J466" s="140">
        <f>ROUND(I466*H466,2)</f>
        <v>0</v>
      </c>
      <c r="K466" s="136" t="s">
        <v>1</v>
      </c>
      <c r="L466" s="33"/>
      <c r="M466" s="141" t="s">
        <v>1</v>
      </c>
      <c r="N466" s="142" t="s">
        <v>42</v>
      </c>
      <c r="P466" s="143">
        <f>O466*H466</f>
        <v>0</v>
      </c>
      <c r="Q466" s="143">
        <v>0</v>
      </c>
      <c r="R466" s="143">
        <f>Q466*H466</f>
        <v>0</v>
      </c>
      <c r="S466" s="143">
        <v>0</v>
      </c>
      <c r="T466" s="144">
        <f>S466*H466</f>
        <v>0</v>
      </c>
      <c r="AR466" s="145" t="s">
        <v>202</v>
      </c>
      <c r="AT466" s="145" t="s">
        <v>123</v>
      </c>
      <c r="AU466" s="145" t="s">
        <v>139</v>
      </c>
      <c r="AY466" s="18" t="s">
        <v>120</v>
      </c>
      <c r="BE466" s="146">
        <f>IF(N466="základní",J466,0)</f>
        <v>0</v>
      </c>
      <c r="BF466" s="146">
        <f>IF(N466="snížená",J466,0)</f>
        <v>0</v>
      </c>
      <c r="BG466" s="146">
        <f>IF(N466="zákl. přenesená",J466,0)</f>
        <v>0</v>
      </c>
      <c r="BH466" s="146">
        <f>IF(N466="sníž. přenesená",J466,0)</f>
        <v>0</v>
      </c>
      <c r="BI466" s="146">
        <f>IF(N466="nulová",J466,0)</f>
        <v>0</v>
      </c>
      <c r="BJ466" s="18" t="s">
        <v>85</v>
      </c>
      <c r="BK466" s="146">
        <f>ROUND(I466*H466,2)</f>
        <v>0</v>
      </c>
      <c r="BL466" s="18" t="s">
        <v>202</v>
      </c>
      <c r="BM466" s="145" t="s">
        <v>730</v>
      </c>
    </row>
    <row r="467" spans="2:65" s="1" customFormat="1" ht="16.5" customHeight="1">
      <c r="B467" s="133"/>
      <c r="C467" s="134" t="s">
        <v>731</v>
      </c>
      <c r="D467" s="134" t="s">
        <v>123</v>
      </c>
      <c r="E467" s="135" t="s">
        <v>732</v>
      </c>
      <c r="F467" s="136" t="s">
        <v>733</v>
      </c>
      <c r="G467" s="137" t="s">
        <v>125</v>
      </c>
      <c r="H467" s="138">
        <v>1</v>
      </c>
      <c r="I467" s="139"/>
      <c r="J467" s="140">
        <f>ROUND(I467*H467,2)</f>
        <v>0</v>
      </c>
      <c r="K467" s="136" t="s">
        <v>1</v>
      </c>
      <c r="L467" s="33"/>
      <c r="M467" s="141" t="s">
        <v>1</v>
      </c>
      <c r="N467" s="142" t="s">
        <v>42</v>
      </c>
      <c r="P467" s="143">
        <f>O467*H467</f>
        <v>0</v>
      </c>
      <c r="Q467" s="143">
        <v>0</v>
      </c>
      <c r="R467" s="143">
        <f>Q467*H467</f>
        <v>0</v>
      </c>
      <c r="S467" s="143">
        <v>0</v>
      </c>
      <c r="T467" s="144">
        <f>S467*H467</f>
        <v>0</v>
      </c>
      <c r="AR467" s="145" t="s">
        <v>202</v>
      </c>
      <c r="AT467" s="145" t="s">
        <v>123</v>
      </c>
      <c r="AU467" s="145" t="s">
        <v>139</v>
      </c>
      <c r="AY467" s="18" t="s">
        <v>120</v>
      </c>
      <c r="BE467" s="146">
        <f>IF(N467="základní",J467,0)</f>
        <v>0</v>
      </c>
      <c r="BF467" s="146">
        <f>IF(N467="snížená",J467,0)</f>
        <v>0</v>
      </c>
      <c r="BG467" s="146">
        <f>IF(N467="zákl. přenesená",J467,0)</f>
        <v>0</v>
      </c>
      <c r="BH467" s="146">
        <f>IF(N467="sníž. přenesená",J467,0)</f>
        <v>0</v>
      </c>
      <c r="BI467" s="146">
        <f>IF(N467="nulová",J467,0)</f>
        <v>0</v>
      </c>
      <c r="BJ467" s="18" t="s">
        <v>85</v>
      </c>
      <c r="BK467" s="146">
        <f>ROUND(I467*H467,2)</f>
        <v>0</v>
      </c>
      <c r="BL467" s="18" t="s">
        <v>202</v>
      </c>
      <c r="BM467" s="145" t="s">
        <v>734</v>
      </c>
    </row>
    <row r="468" spans="2:65" s="11" customFormat="1" ht="22.9" customHeight="1">
      <c r="B468" s="121"/>
      <c r="D468" s="122" t="s">
        <v>76</v>
      </c>
      <c r="E468" s="131" t="s">
        <v>735</v>
      </c>
      <c r="F468" s="131" t="s">
        <v>736</v>
      </c>
      <c r="I468" s="124"/>
      <c r="J468" s="132">
        <f>BK468</f>
        <v>0</v>
      </c>
      <c r="L468" s="121"/>
      <c r="M468" s="126"/>
      <c r="P468" s="127">
        <f>SUM(P469:P483)</f>
        <v>0</v>
      </c>
      <c r="R468" s="127">
        <f>SUM(R469:R483)</f>
        <v>0.14712500000000001</v>
      </c>
      <c r="T468" s="128">
        <f>SUM(T469:T483)</f>
        <v>0</v>
      </c>
      <c r="AR468" s="122" t="s">
        <v>87</v>
      </c>
      <c r="AT468" s="129" t="s">
        <v>76</v>
      </c>
      <c r="AU468" s="129" t="s">
        <v>85</v>
      </c>
      <c r="AY468" s="122" t="s">
        <v>120</v>
      </c>
      <c r="BK468" s="130">
        <f>SUM(BK469:BK483)</f>
        <v>0</v>
      </c>
    </row>
    <row r="469" spans="2:65" s="1" customFormat="1" ht="16.5" customHeight="1">
      <c r="B469" s="133"/>
      <c r="C469" s="134" t="s">
        <v>737</v>
      </c>
      <c r="D469" s="134" t="s">
        <v>123</v>
      </c>
      <c r="E469" s="135" t="s">
        <v>738</v>
      </c>
      <c r="F469" s="136" t="s">
        <v>739</v>
      </c>
      <c r="G469" s="137" t="s">
        <v>214</v>
      </c>
      <c r="H469" s="138">
        <v>117.7</v>
      </c>
      <c r="I469" s="139"/>
      <c r="J469" s="140">
        <f>ROUND(I469*H469,2)</f>
        <v>0</v>
      </c>
      <c r="K469" s="136" t="s">
        <v>1</v>
      </c>
      <c r="L469" s="33"/>
      <c r="M469" s="141" t="s">
        <v>1</v>
      </c>
      <c r="N469" s="142" t="s">
        <v>42</v>
      </c>
      <c r="P469" s="143">
        <f>O469*H469</f>
        <v>0</v>
      </c>
      <c r="Q469" s="143">
        <v>0</v>
      </c>
      <c r="R469" s="143">
        <f>Q469*H469</f>
        <v>0</v>
      </c>
      <c r="S469" s="143">
        <v>0</v>
      </c>
      <c r="T469" s="144">
        <f>S469*H469</f>
        <v>0</v>
      </c>
      <c r="AR469" s="145" t="s">
        <v>300</v>
      </c>
      <c r="AT469" s="145" t="s">
        <v>123</v>
      </c>
      <c r="AU469" s="145" t="s">
        <v>87</v>
      </c>
      <c r="AY469" s="18" t="s">
        <v>120</v>
      </c>
      <c r="BE469" s="146">
        <f>IF(N469="základní",J469,0)</f>
        <v>0</v>
      </c>
      <c r="BF469" s="146">
        <f>IF(N469="snížená",J469,0)</f>
        <v>0</v>
      </c>
      <c r="BG469" s="146">
        <f>IF(N469="zákl. přenesená",J469,0)</f>
        <v>0</v>
      </c>
      <c r="BH469" s="146">
        <f>IF(N469="sníž. přenesená",J469,0)</f>
        <v>0</v>
      </c>
      <c r="BI469" s="146">
        <f>IF(N469="nulová",J469,0)</f>
        <v>0</v>
      </c>
      <c r="BJ469" s="18" t="s">
        <v>85</v>
      </c>
      <c r="BK469" s="146">
        <f>ROUND(I469*H469,2)</f>
        <v>0</v>
      </c>
      <c r="BL469" s="18" t="s">
        <v>300</v>
      </c>
      <c r="BM469" s="145" t="s">
        <v>740</v>
      </c>
    </row>
    <row r="470" spans="2:65" s="1" customFormat="1" ht="24.2" customHeight="1">
      <c r="B470" s="133"/>
      <c r="C470" s="134" t="s">
        <v>741</v>
      </c>
      <c r="D470" s="134" t="s">
        <v>123</v>
      </c>
      <c r="E470" s="135" t="s">
        <v>742</v>
      </c>
      <c r="F470" s="136" t="s">
        <v>743</v>
      </c>
      <c r="G470" s="137" t="s">
        <v>214</v>
      </c>
      <c r="H470" s="138">
        <v>117.7</v>
      </c>
      <c r="I470" s="139"/>
      <c r="J470" s="140">
        <f>ROUND(I470*H470,2)</f>
        <v>0</v>
      </c>
      <c r="K470" s="136" t="s">
        <v>201</v>
      </c>
      <c r="L470" s="33"/>
      <c r="M470" s="141" t="s">
        <v>1</v>
      </c>
      <c r="N470" s="142" t="s">
        <v>42</v>
      </c>
      <c r="P470" s="143">
        <f>O470*H470</f>
        <v>0</v>
      </c>
      <c r="Q470" s="143">
        <v>1.25E-3</v>
      </c>
      <c r="R470" s="143">
        <f>Q470*H470</f>
        <v>0.14712500000000001</v>
      </c>
      <c r="S470" s="143">
        <v>0</v>
      </c>
      <c r="T470" s="144">
        <f>S470*H470</f>
        <v>0</v>
      </c>
      <c r="AR470" s="145" t="s">
        <v>300</v>
      </c>
      <c r="AT470" s="145" t="s">
        <v>123</v>
      </c>
      <c r="AU470" s="145" t="s">
        <v>87</v>
      </c>
      <c r="AY470" s="18" t="s">
        <v>120</v>
      </c>
      <c r="BE470" s="146">
        <f>IF(N470="základní",J470,0)</f>
        <v>0</v>
      </c>
      <c r="BF470" s="146">
        <f>IF(N470="snížená",J470,0)</f>
        <v>0</v>
      </c>
      <c r="BG470" s="146">
        <f>IF(N470="zákl. přenesená",J470,0)</f>
        <v>0</v>
      </c>
      <c r="BH470" s="146">
        <f>IF(N470="sníž. přenesená",J470,0)</f>
        <v>0</v>
      </c>
      <c r="BI470" s="146">
        <f>IF(N470="nulová",J470,0)</f>
        <v>0</v>
      </c>
      <c r="BJ470" s="18" t="s">
        <v>85</v>
      </c>
      <c r="BK470" s="146">
        <f>ROUND(I470*H470,2)</f>
        <v>0</v>
      </c>
      <c r="BL470" s="18" t="s">
        <v>300</v>
      </c>
      <c r="BM470" s="145" t="s">
        <v>744</v>
      </c>
    </row>
    <row r="471" spans="2:65" s="12" customFormat="1" ht="11.25">
      <c r="B471" s="154"/>
      <c r="D471" s="147" t="s">
        <v>204</v>
      </c>
      <c r="E471" s="155" t="s">
        <v>1</v>
      </c>
      <c r="F471" s="156" t="s">
        <v>745</v>
      </c>
      <c r="H471" s="157">
        <v>1.95</v>
      </c>
      <c r="I471" s="158"/>
      <c r="L471" s="154"/>
      <c r="M471" s="159"/>
      <c r="T471" s="160"/>
      <c r="AT471" s="155" t="s">
        <v>204</v>
      </c>
      <c r="AU471" s="155" t="s">
        <v>87</v>
      </c>
      <c r="AV471" s="12" t="s">
        <v>87</v>
      </c>
      <c r="AW471" s="12" t="s">
        <v>32</v>
      </c>
      <c r="AX471" s="12" t="s">
        <v>77</v>
      </c>
      <c r="AY471" s="155" t="s">
        <v>120</v>
      </c>
    </row>
    <row r="472" spans="2:65" s="12" customFormat="1" ht="11.25">
      <c r="B472" s="154"/>
      <c r="D472" s="147" t="s">
        <v>204</v>
      </c>
      <c r="E472" s="155" t="s">
        <v>1</v>
      </c>
      <c r="F472" s="156" t="s">
        <v>746</v>
      </c>
      <c r="H472" s="157">
        <v>4.75</v>
      </c>
      <c r="I472" s="158"/>
      <c r="L472" s="154"/>
      <c r="M472" s="159"/>
      <c r="T472" s="160"/>
      <c r="AT472" s="155" t="s">
        <v>204</v>
      </c>
      <c r="AU472" s="155" t="s">
        <v>87</v>
      </c>
      <c r="AV472" s="12" t="s">
        <v>87</v>
      </c>
      <c r="AW472" s="12" t="s">
        <v>32</v>
      </c>
      <c r="AX472" s="12" t="s">
        <v>77</v>
      </c>
      <c r="AY472" s="155" t="s">
        <v>120</v>
      </c>
    </row>
    <row r="473" spans="2:65" s="12" customFormat="1" ht="11.25">
      <c r="B473" s="154"/>
      <c r="D473" s="147" t="s">
        <v>204</v>
      </c>
      <c r="E473" s="155" t="s">
        <v>1</v>
      </c>
      <c r="F473" s="156" t="s">
        <v>747</v>
      </c>
      <c r="H473" s="157">
        <v>6.9</v>
      </c>
      <c r="I473" s="158"/>
      <c r="L473" s="154"/>
      <c r="M473" s="159"/>
      <c r="T473" s="160"/>
      <c r="AT473" s="155" t="s">
        <v>204</v>
      </c>
      <c r="AU473" s="155" t="s">
        <v>87</v>
      </c>
      <c r="AV473" s="12" t="s">
        <v>87</v>
      </c>
      <c r="AW473" s="12" t="s">
        <v>32</v>
      </c>
      <c r="AX473" s="12" t="s">
        <v>77</v>
      </c>
      <c r="AY473" s="155" t="s">
        <v>120</v>
      </c>
    </row>
    <row r="474" spans="2:65" s="12" customFormat="1" ht="11.25">
      <c r="B474" s="154"/>
      <c r="D474" s="147" t="s">
        <v>204</v>
      </c>
      <c r="E474" s="155" t="s">
        <v>1</v>
      </c>
      <c r="F474" s="156" t="s">
        <v>748</v>
      </c>
      <c r="H474" s="157">
        <v>28.75</v>
      </c>
      <c r="I474" s="158"/>
      <c r="L474" s="154"/>
      <c r="M474" s="159"/>
      <c r="T474" s="160"/>
      <c r="AT474" s="155" t="s">
        <v>204</v>
      </c>
      <c r="AU474" s="155" t="s">
        <v>87</v>
      </c>
      <c r="AV474" s="12" t="s">
        <v>87</v>
      </c>
      <c r="AW474" s="12" t="s">
        <v>32</v>
      </c>
      <c r="AX474" s="12" t="s">
        <v>77</v>
      </c>
      <c r="AY474" s="155" t="s">
        <v>120</v>
      </c>
    </row>
    <row r="475" spans="2:65" s="12" customFormat="1" ht="11.25">
      <c r="B475" s="154"/>
      <c r="D475" s="147" t="s">
        <v>204</v>
      </c>
      <c r="E475" s="155" t="s">
        <v>1</v>
      </c>
      <c r="F475" s="156" t="s">
        <v>749</v>
      </c>
      <c r="H475" s="157">
        <v>3.7</v>
      </c>
      <c r="I475" s="158"/>
      <c r="L475" s="154"/>
      <c r="M475" s="159"/>
      <c r="T475" s="160"/>
      <c r="AT475" s="155" t="s">
        <v>204</v>
      </c>
      <c r="AU475" s="155" t="s">
        <v>87</v>
      </c>
      <c r="AV475" s="12" t="s">
        <v>87</v>
      </c>
      <c r="AW475" s="12" t="s">
        <v>32</v>
      </c>
      <c r="AX475" s="12" t="s">
        <v>77</v>
      </c>
      <c r="AY475" s="155" t="s">
        <v>120</v>
      </c>
    </row>
    <row r="476" spans="2:65" s="12" customFormat="1" ht="11.25">
      <c r="B476" s="154"/>
      <c r="D476" s="147" t="s">
        <v>204</v>
      </c>
      <c r="E476" s="155" t="s">
        <v>1</v>
      </c>
      <c r="F476" s="156" t="s">
        <v>750</v>
      </c>
      <c r="H476" s="157">
        <v>2.25</v>
      </c>
      <c r="I476" s="158"/>
      <c r="L476" s="154"/>
      <c r="M476" s="159"/>
      <c r="T476" s="160"/>
      <c r="AT476" s="155" t="s">
        <v>204</v>
      </c>
      <c r="AU476" s="155" t="s">
        <v>87</v>
      </c>
      <c r="AV476" s="12" t="s">
        <v>87</v>
      </c>
      <c r="AW476" s="12" t="s">
        <v>32</v>
      </c>
      <c r="AX476" s="12" t="s">
        <v>77</v>
      </c>
      <c r="AY476" s="155" t="s">
        <v>120</v>
      </c>
    </row>
    <row r="477" spans="2:65" s="12" customFormat="1" ht="11.25">
      <c r="B477" s="154"/>
      <c r="D477" s="147" t="s">
        <v>204</v>
      </c>
      <c r="E477" s="155" t="s">
        <v>1</v>
      </c>
      <c r="F477" s="156" t="s">
        <v>751</v>
      </c>
      <c r="H477" s="157">
        <v>2.4500000000000002</v>
      </c>
      <c r="I477" s="158"/>
      <c r="L477" s="154"/>
      <c r="M477" s="159"/>
      <c r="T477" s="160"/>
      <c r="AT477" s="155" t="s">
        <v>204</v>
      </c>
      <c r="AU477" s="155" t="s">
        <v>87</v>
      </c>
      <c r="AV477" s="12" t="s">
        <v>87</v>
      </c>
      <c r="AW477" s="12" t="s">
        <v>32</v>
      </c>
      <c r="AX477" s="12" t="s">
        <v>77</v>
      </c>
      <c r="AY477" s="155" t="s">
        <v>120</v>
      </c>
    </row>
    <row r="478" spans="2:65" s="12" customFormat="1" ht="11.25">
      <c r="B478" s="154"/>
      <c r="D478" s="147" t="s">
        <v>204</v>
      </c>
      <c r="E478" s="155" t="s">
        <v>1</v>
      </c>
      <c r="F478" s="156" t="s">
        <v>752</v>
      </c>
      <c r="H478" s="157">
        <v>6.1</v>
      </c>
      <c r="I478" s="158"/>
      <c r="L478" s="154"/>
      <c r="M478" s="159"/>
      <c r="T478" s="160"/>
      <c r="AT478" s="155" t="s">
        <v>204</v>
      </c>
      <c r="AU478" s="155" t="s">
        <v>87</v>
      </c>
      <c r="AV478" s="12" t="s">
        <v>87</v>
      </c>
      <c r="AW478" s="12" t="s">
        <v>32</v>
      </c>
      <c r="AX478" s="12" t="s">
        <v>77</v>
      </c>
      <c r="AY478" s="155" t="s">
        <v>120</v>
      </c>
    </row>
    <row r="479" spans="2:65" s="12" customFormat="1" ht="11.25">
      <c r="B479" s="154"/>
      <c r="D479" s="147" t="s">
        <v>204</v>
      </c>
      <c r="E479" s="155" t="s">
        <v>1</v>
      </c>
      <c r="F479" s="156" t="s">
        <v>753</v>
      </c>
      <c r="H479" s="157">
        <v>9.75</v>
      </c>
      <c r="I479" s="158"/>
      <c r="L479" s="154"/>
      <c r="M479" s="159"/>
      <c r="T479" s="160"/>
      <c r="AT479" s="155" t="s">
        <v>204</v>
      </c>
      <c r="AU479" s="155" t="s">
        <v>87</v>
      </c>
      <c r="AV479" s="12" t="s">
        <v>87</v>
      </c>
      <c r="AW479" s="12" t="s">
        <v>32</v>
      </c>
      <c r="AX479" s="12" t="s">
        <v>77</v>
      </c>
      <c r="AY479" s="155" t="s">
        <v>120</v>
      </c>
    </row>
    <row r="480" spans="2:65" s="12" customFormat="1" ht="11.25">
      <c r="B480" s="154"/>
      <c r="D480" s="147" t="s">
        <v>204</v>
      </c>
      <c r="E480" s="155" t="s">
        <v>1</v>
      </c>
      <c r="F480" s="156" t="s">
        <v>754</v>
      </c>
      <c r="H480" s="157">
        <v>51.1</v>
      </c>
      <c r="I480" s="158"/>
      <c r="L480" s="154"/>
      <c r="M480" s="159"/>
      <c r="T480" s="160"/>
      <c r="AT480" s="155" t="s">
        <v>204</v>
      </c>
      <c r="AU480" s="155" t="s">
        <v>87</v>
      </c>
      <c r="AV480" s="12" t="s">
        <v>87</v>
      </c>
      <c r="AW480" s="12" t="s">
        <v>32</v>
      </c>
      <c r="AX480" s="12" t="s">
        <v>77</v>
      </c>
      <c r="AY480" s="155" t="s">
        <v>120</v>
      </c>
    </row>
    <row r="481" spans="2:65" s="14" customFormat="1" ht="11.25">
      <c r="B481" s="168"/>
      <c r="D481" s="147" t="s">
        <v>204</v>
      </c>
      <c r="E481" s="169" t="s">
        <v>1</v>
      </c>
      <c r="F481" s="170" t="s">
        <v>242</v>
      </c>
      <c r="H481" s="171">
        <v>117.7</v>
      </c>
      <c r="I481" s="172"/>
      <c r="L481" s="168"/>
      <c r="M481" s="173"/>
      <c r="T481" s="174"/>
      <c r="AT481" s="169" t="s">
        <v>204</v>
      </c>
      <c r="AU481" s="169" t="s">
        <v>87</v>
      </c>
      <c r="AV481" s="14" t="s">
        <v>202</v>
      </c>
      <c r="AW481" s="14" t="s">
        <v>32</v>
      </c>
      <c r="AX481" s="14" t="s">
        <v>85</v>
      </c>
      <c r="AY481" s="169" t="s">
        <v>120</v>
      </c>
    </row>
    <row r="482" spans="2:65" s="1" customFormat="1" ht="24.2" customHeight="1">
      <c r="B482" s="133"/>
      <c r="C482" s="134" t="s">
        <v>755</v>
      </c>
      <c r="D482" s="134" t="s">
        <v>123</v>
      </c>
      <c r="E482" s="135" t="s">
        <v>756</v>
      </c>
      <c r="F482" s="136" t="s">
        <v>757</v>
      </c>
      <c r="G482" s="137" t="s">
        <v>214</v>
      </c>
      <c r="H482" s="138">
        <v>117.7</v>
      </c>
      <c r="I482" s="139"/>
      <c r="J482" s="140">
        <f>ROUND(I482*H482,2)</f>
        <v>0</v>
      </c>
      <c r="K482" s="136" t="s">
        <v>1</v>
      </c>
      <c r="L482" s="33"/>
      <c r="M482" s="141" t="s">
        <v>1</v>
      </c>
      <c r="N482" s="142" t="s">
        <v>42</v>
      </c>
      <c r="P482" s="143">
        <f>O482*H482</f>
        <v>0</v>
      </c>
      <c r="Q482" s="143">
        <v>0</v>
      </c>
      <c r="R482" s="143">
        <f>Q482*H482</f>
        <v>0</v>
      </c>
      <c r="S482" s="143">
        <v>0</v>
      </c>
      <c r="T482" s="144">
        <f>S482*H482</f>
        <v>0</v>
      </c>
      <c r="AR482" s="145" t="s">
        <v>300</v>
      </c>
      <c r="AT482" s="145" t="s">
        <v>123</v>
      </c>
      <c r="AU482" s="145" t="s">
        <v>87</v>
      </c>
      <c r="AY482" s="18" t="s">
        <v>120</v>
      </c>
      <c r="BE482" s="146">
        <f>IF(N482="základní",J482,0)</f>
        <v>0</v>
      </c>
      <c r="BF482" s="146">
        <f>IF(N482="snížená",J482,0)</f>
        <v>0</v>
      </c>
      <c r="BG482" s="146">
        <f>IF(N482="zákl. přenesená",J482,0)</f>
        <v>0</v>
      </c>
      <c r="BH482" s="146">
        <f>IF(N482="sníž. přenesená",J482,0)</f>
        <v>0</v>
      </c>
      <c r="BI482" s="146">
        <f>IF(N482="nulová",J482,0)</f>
        <v>0</v>
      </c>
      <c r="BJ482" s="18" t="s">
        <v>85</v>
      </c>
      <c r="BK482" s="146">
        <f>ROUND(I482*H482,2)</f>
        <v>0</v>
      </c>
      <c r="BL482" s="18" t="s">
        <v>300</v>
      </c>
      <c r="BM482" s="145" t="s">
        <v>758</v>
      </c>
    </row>
    <row r="483" spans="2:65" s="1" customFormat="1" ht="24.2" customHeight="1">
      <c r="B483" s="133"/>
      <c r="C483" s="134" t="s">
        <v>759</v>
      </c>
      <c r="D483" s="134" t="s">
        <v>123</v>
      </c>
      <c r="E483" s="135" t="s">
        <v>760</v>
      </c>
      <c r="F483" s="136" t="s">
        <v>761</v>
      </c>
      <c r="G483" s="137" t="s">
        <v>425</v>
      </c>
      <c r="H483" s="138">
        <v>0.14699999999999999</v>
      </c>
      <c r="I483" s="139"/>
      <c r="J483" s="140">
        <f>ROUND(I483*H483,2)</f>
        <v>0</v>
      </c>
      <c r="K483" s="136" t="s">
        <v>201</v>
      </c>
      <c r="L483" s="33"/>
      <c r="M483" s="141" t="s">
        <v>1</v>
      </c>
      <c r="N483" s="142" t="s">
        <v>42</v>
      </c>
      <c r="P483" s="143">
        <f>O483*H483</f>
        <v>0</v>
      </c>
      <c r="Q483" s="143">
        <v>0</v>
      </c>
      <c r="R483" s="143">
        <f>Q483*H483</f>
        <v>0</v>
      </c>
      <c r="S483" s="143">
        <v>0</v>
      </c>
      <c r="T483" s="144">
        <f>S483*H483</f>
        <v>0</v>
      </c>
      <c r="AR483" s="145" t="s">
        <v>300</v>
      </c>
      <c r="AT483" s="145" t="s">
        <v>123</v>
      </c>
      <c r="AU483" s="145" t="s">
        <v>87</v>
      </c>
      <c r="AY483" s="18" t="s">
        <v>120</v>
      </c>
      <c r="BE483" s="146">
        <f>IF(N483="základní",J483,0)</f>
        <v>0</v>
      </c>
      <c r="BF483" s="146">
        <f>IF(N483="snížená",J483,0)</f>
        <v>0</v>
      </c>
      <c r="BG483" s="146">
        <f>IF(N483="zákl. přenesená",J483,0)</f>
        <v>0</v>
      </c>
      <c r="BH483" s="146">
        <f>IF(N483="sníž. přenesená",J483,0)</f>
        <v>0</v>
      </c>
      <c r="BI483" s="146">
        <f>IF(N483="nulová",J483,0)</f>
        <v>0</v>
      </c>
      <c r="BJ483" s="18" t="s">
        <v>85</v>
      </c>
      <c r="BK483" s="146">
        <f>ROUND(I483*H483,2)</f>
        <v>0</v>
      </c>
      <c r="BL483" s="18" t="s">
        <v>300</v>
      </c>
      <c r="BM483" s="145" t="s">
        <v>762</v>
      </c>
    </row>
    <row r="484" spans="2:65" s="11" customFormat="1" ht="22.9" customHeight="1">
      <c r="B484" s="121"/>
      <c r="D484" s="122" t="s">
        <v>76</v>
      </c>
      <c r="E484" s="131" t="s">
        <v>763</v>
      </c>
      <c r="F484" s="131" t="s">
        <v>764</v>
      </c>
      <c r="I484" s="124"/>
      <c r="J484" s="132">
        <f>BK484</f>
        <v>0</v>
      </c>
      <c r="L484" s="121"/>
      <c r="M484" s="126"/>
      <c r="P484" s="127">
        <f>SUM(P485:P607)</f>
        <v>0</v>
      </c>
      <c r="R484" s="127">
        <f>SUM(R485:R607)</f>
        <v>10.19494755</v>
      </c>
      <c r="T484" s="128">
        <f>SUM(T485:T607)</f>
        <v>0</v>
      </c>
      <c r="AR484" s="122" t="s">
        <v>87</v>
      </c>
      <c r="AT484" s="129" t="s">
        <v>76</v>
      </c>
      <c r="AU484" s="129" t="s">
        <v>85</v>
      </c>
      <c r="AY484" s="122" t="s">
        <v>120</v>
      </c>
      <c r="BK484" s="130">
        <f>SUM(BK485:BK607)</f>
        <v>0</v>
      </c>
    </row>
    <row r="485" spans="2:65" s="1" customFormat="1" ht="24.2" customHeight="1">
      <c r="B485" s="133"/>
      <c r="C485" s="134" t="s">
        <v>765</v>
      </c>
      <c r="D485" s="134" t="s">
        <v>123</v>
      </c>
      <c r="E485" s="135" t="s">
        <v>766</v>
      </c>
      <c r="F485" s="136" t="s">
        <v>767</v>
      </c>
      <c r="G485" s="137" t="s">
        <v>200</v>
      </c>
      <c r="H485" s="138">
        <v>6.4580000000000002</v>
      </c>
      <c r="I485" s="139"/>
      <c r="J485" s="140">
        <f>ROUND(I485*H485,2)</f>
        <v>0</v>
      </c>
      <c r="K485" s="136" t="s">
        <v>201</v>
      </c>
      <c r="L485" s="33"/>
      <c r="M485" s="141" t="s">
        <v>1</v>
      </c>
      <c r="N485" s="142" t="s">
        <v>42</v>
      </c>
      <c r="P485" s="143">
        <f>O485*H485</f>
        <v>0</v>
      </c>
      <c r="Q485" s="143">
        <v>2.5000000000000001E-4</v>
      </c>
      <c r="R485" s="143">
        <f>Q485*H485</f>
        <v>1.6145E-3</v>
      </c>
      <c r="S485" s="143">
        <v>0</v>
      </c>
      <c r="T485" s="144">
        <f>S485*H485</f>
        <v>0</v>
      </c>
      <c r="AR485" s="145" t="s">
        <v>300</v>
      </c>
      <c r="AT485" s="145" t="s">
        <v>123</v>
      </c>
      <c r="AU485" s="145" t="s">
        <v>87</v>
      </c>
      <c r="AY485" s="18" t="s">
        <v>120</v>
      </c>
      <c r="BE485" s="146">
        <f>IF(N485="základní",J485,0)</f>
        <v>0</v>
      </c>
      <c r="BF485" s="146">
        <f>IF(N485="snížená",J485,0)</f>
        <v>0</v>
      </c>
      <c r="BG485" s="146">
        <f>IF(N485="zákl. přenesená",J485,0)</f>
        <v>0</v>
      </c>
      <c r="BH485" s="146">
        <f>IF(N485="sníž. přenesená",J485,0)</f>
        <v>0</v>
      </c>
      <c r="BI485" s="146">
        <f>IF(N485="nulová",J485,0)</f>
        <v>0</v>
      </c>
      <c r="BJ485" s="18" t="s">
        <v>85</v>
      </c>
      <c r="BK485" s="146">
        <f>ROUND(I485*H485,2)</f>
        <v>0</v>
      </c>
      <c r="BL485" s="18" t="s">
        <v>300</v>
      </c>
      <c r="BM485" s="145" t="s">
        <v>768</v>
      </c>
    </row>
    <row r="486" spans="2:65" s="1" customFormat="1" ht="29.25">
      <c r="B486" s="33"/>
      <c r="D486" s="147" t="s">
        <v>129</v>
      </c>
      <c r="F486" s="148" t="s">
        <v>769</v>
      </c>
      <c r="I486" s="149"/>
      <c r="L486" s="33"/>
      <c r="M486" s="150"/>
      <c r="T486" s="57"/>
      <c r="AT486" s="18" t="s">
        <v>129</v>
      </c>
      <c r="AU486" s="18" t="s">
        <v>87</v>
      </c>
    </row>
    <row r="487" spans="2:65" s="12" customFormat="1" ht="11.25">
      <c r="B487" s="154"/>
      <c r="D487" s="147" t="s">
        <v>204</v>
      </c>
      <c r="E487" s="155" t="s">
        <v>1</v>
      </c>
      <c r="F487" s="156" t="s">
        <v>770</v>
      </c>
      <c r="H487" s="157">
        <v>2.419</v>
      </c>
      <c r="I487" s="158"/>
      <c r="L487" s="154"/>
      <c r="M487" s="159"/>
      <c r="T487" s="160"/>
      <c r="AT487" s="155" t="s">
        <v>204</v>
      </c>
      <c r="AU487" s="155" t="s">
        <v>87</v>
      </c>
      <c r="AV487" s="12" t="s">
        <v>87</v>
      </c>
      <c r="AW487" s="12" t="s">
        <v>32</v>
      </c>
      <c r="AX487" s="12" t="s">
        <v>77</v>
      </c>
      <c r="AY487" s="155" t="s">
        <v>120</v>
      </c>
    </row>
    <row r="488" spans="2:65" s="12" customFormat="1" ht="11.25">
      <c r="B488" s="154"/>
      <c r="D488" s="147" t="s">
        <v>204</v>
      </c>
      <c r="E488" s="155" t="s">
        <v>1</v>
      </c>
      <c r="F488" s="156" t="s">
        <v>771</v>
      </c>
      <c r="H488" s="157">
        <v>2.419</v>
      </c>
      <c r="I488" s="158"/>
      <c r="L488" s="154"/>
      <c r="M488" s="159"/>
      <c r="T488" s="160"/>
      <c r="AT488" s="155" t="s">
        <v>204</v>
      </c>
      <c r="AU488" s="155" t="s">
        <v>87</v>
      </c>
      <c r="AV488" s="12" t="s">
        <v>87</v>
      </c>
      <c r="AW488" s="12" t="s">
        <v>32</v>
      </c>
      <c r="AX488" s="12" t="s">
        <v>77</v>
      </c>
      <c r="AY488" s="155" t="s">
        <v>120</v>
      </c>
    </row>
    <row r="489" spans="2:65" s="12" customFormat="1" ht="11.25">
      <c r="B489" s="154"/>
      <c r="D489" s="147" t="s">
        <v>204</v>
      </c>
      <c r="E489" s="155" t="s">
        <v>1</v>
      </c>
      <c r="F489" s="156" t="s">
        <v>772</v>
      </c>
      <c r="H489" s="157">
        <v>1.62</v>
      </c>
      <c r="I489" s="158"/>
      <c r="L489" s="154"/>
      <c r="M489" s="159"/>
      <c r="T489" s="160"/>
      <c r="AT489" s="155" t="s">
        <v>204</v>
      </c>
      <c r="AU489" s="155" t="s">
        <v>87</v>
      </c>
      <c r="AV489" s="12" t="s">
        <v>87</v>
      </c>
      <c r="AW489" s="12" t="s">
        <v>32</v>
      </c>
      <c r="AX489" s="12" t="s">
        <v>77</v>
      </c>
      <c r="AY489" s="155" t="s">
        <v>120</v>
      </c>
    </row>
    <row r="490" spans="2:65" s="14" customFormat="1" ht="11.25">
      <c r="B490" s="168"/>
      <c r="D490" s="147" t="s">
        <v>204</v>
      </c>
      <c r="E490" s="169" t="s">
        <v>1</v>
      </c>
      <c r="F490" s="170" t="s">
        <v>242</v>
      </c>
      <c r="H490" s="171">
        <v>6.4580000000000002</v>
      </c>
      <c r="I490" s="172"/>
      <c r="L490" s="168"/>
      <c r="M490" s="173"/>
      <c r="T490" s="174"/>
      <c r="AT490" s="169" t="s">
        <v>204</v>
      </c>
      <c r="AU490" s="169" t="s">
        <v>87</v>
      </c>
      <c r="AV490" s="14" t="s">
        <v>202</v>
      </c>
      <c r="AW490" s="14" t="s">
        <v>32</v>
      </c>
      <c r="AX490" s="14" t="s">
        <v>85</v>
      </c>
      <c r="AY490" s="169" t="s">
        <v>120</v>
      </c>
    </row>
    <row r="491" spans="2:65" s="1" customFormat="1" ht="55.5" customHeight="1">
      <c r="B491" s="133"/>
      <c r="C491" s="181" t="s">
        <v>773</v>
      </c>
      <c r="D491" s="181" t="s">
        <v>301</v>
      </c>
      <c r="E491" s="182" t="s">
        <v>774</v>
      </c>
      <c r="F491" s="183" t="s">
        <v>775</v>
      </c>
      <c r="G491" s="184" t="s">
        <v>245</v>
      </c>
      <c r="H491" s="185">
        <v>1</v>
      </c>
      <c r="I491" s="186"/>
      <c r="J491" s="187">
        <f>ROUND(I491*H491,2)</f>
        <v>0</v>
      </c>
      <c r="K491" s="183" t="s">
        <v>1</v>
      </c>
      <c r="L491" s="188"/>
      <c r="M491" s="189" t="s">
        <v>1</v>
      </c>
      <c r="N491" s="190" t="s">
        <v>42</v>
      </c>
      <c r="P491" s="143">
        <f>O491*H491</f>
        <v>0</v>
      </c>
      <c r="Q491" s="143">
        <v>9.7000000000000003E-2</v>
      </c>
      <c r="R491" s="143">
        <f>Q491*H491</f>
        <v>9.7000000000000003E-2</v>
      </c>
      <c r="S491" s="143">
        <v>0</v>
      </c>
      <c r="T491" s="144">
        <f>S491*H491</f>
        <v>0</v>
      </c>
      <c r="AR491" s="145" t="s">
        <v>392</v>
      </c>
      <c r="AT491" s="145" t="s">
        <v>301</v>
      </c>
      <c r="AU491" s="145" t="s">
        <v>87</v>
      </c>
      <c r="AY491" s="18" t="s">
        <v>120</v>
      </c>
      <c r="BE491" s="146">
        <f>IF(N491="základní",J491,0)</f>
        <v>0</v>
      </c>
      <c r="BF491" s="146">
        <f>IF(N491="snížená",J491,0)</f>
        <v>0</v>
      </c>
      <c r="BG491" s="146">
        <f>IF(N491="zákl. přenesená",J491,0)</f>
        <v>0</v>
      </c>
      <c r="BH491" s="146">
        <f>IF(N491="sníž. přenesená",J491,0)</f>
        <v>0</v>
      </c>
      <c r="BI491" s="146">
        <f>IF(N491="nulová",J491,0)</f>
        <v>0</v>
      </c>
      <c r="BJ491" s="18" t="s">
        <v>85</v>
      </c>
      <c r="BK491" s="146">
        <f>ROUND(I491*H491,2)</f>
        <v>0</v>
      </c>
      <c r="BL491" s="18" t="s">
        <v>300</v>
      </c>
      <c r="BM491" s="145" t="s">
        <v>776</v>
      </c>
    </row>
    <row r="492" spans="2:65" s="1" customFormat="1" ht="44.25" customHeight="1">
      <c r="B492" s="133"/>
      <c r="C492" s="181" t="s">
        <v>777</v>
      </c>
      <c r="D492" s="181" t="s">
        <v>301</v>
      </c>
      <c r="E492" s="182" t="s">
        <v>778</v>
      </c>
      <c r="F492" s="183" t="s">
        <v>779</v>
      </c>
      <c r="G492" s="184" t="s">
        <v>245</v>
      </c>
      <c r="H492" s="185">
        <v>1</v>
      </c>
      <c r="I492" s="186"/>
      <c r="J492" s="187">
        <f>ROUND(I492*H492,2)</f>
        <v>0</v>
      </c>
      <c r="K492" s="183" t="s">
        <v>1</v>
      </c>
      <c r="L492" s="188"/>
      <c r="M492" s="189" t="s">
        <v>1</v>
      </c>
      <c r="N492" s="190" t="s">
        <v>42</v>
      </c>
      <c r="P492" s="143">
        <f>O492*H492</f>
        <v>0</v>
      </c>
      <c r="Q492" s="143">
        <v>8.8999999999999996E-2</v>
      </c>
      <c r="R492" s="143">
        <f>Q492*H492</f>
        <v>8.8999999999999996E-2</v>
      </c>
      <c r="S492" s="143">
        <v>0</v>
      </c>
      <c r="T492" s="144">
        <f>S492*H492</f>
        <v>0</v>
      </c>
      <c r="AR492" s="145" t="s">
        <v>392</v>
      </c>
      <c r="AT492" s="145" t="s">
        <v>301</v>
      </c>
      <c r="AU492" s="145" t="s">
        <v>87</v>
      </c>
      <c r="AY492" s="18" t="s">
        <v>120</v>
      </c>
      <c r="BE492" s="146">
        <f>IF(N492="základní",J492,0)</f>
        <v>0</v>
      </c>
      <c r="BF492" s="146">
        <f>IF(N492="snížená",J492,0)</f>
        <v>0</v>
      </c>
      <c r="BG492" s="146">
        <f>IF(N492="zákl. přenesená",J492,0)</f>
        <v>0</v>
      </c>
      <c r="BH492" s="146">
        <f>IF(N492="sníž. přenesená",J492,0)</f>
        <v>0</v>
      </c>
      <c r="BI492" s="146">
        <f>IF(N492="nulová",J492,0)</f>
        <v>0</v>
      </c>
      <c r="BJ492" s="18" t="s">
        <v>85</v>
      </c>
      <c r="BK492" s="146">
        <f>ROUND(I492*H492,2)</f>
        <v>0</v>
      </c>
      <c r="BL492" s="18" t="s">
        <v>300</v>
      </c>
      <c r="BM492" s="145" t="s">
        <v>780</v>
      </c>
    </row>
    <row r="493" spans="2:65" s="1" customFormat="1" ht="55.5" customHeight="1">
      <c r="B493" s="133"/>
      <c r="C493" s="181" t="s">
        <v>781</v>
      </c>
      <c r="D493" s="181" t="s">
        <v>301</v>
      </c>
      <c r="E493" s="182" t="s">
        <v>782</v>
      </c>
      <c r="F493" s="183" t="s">
        <v>783</v>
      </c>
      <c r="G493" s="184" t="s">
        <v>245</v>
      </c>
      <c r="H493" s="185">
        <v>1</v>
      </c>
      <c r="I493" s="186"/>
      <c r="J493" s="187">
        <f>ROUND(I493*H493,2)</f>
        <v>0</v>
      </c>
      <c r="K493" s="183" t="s">
        <v>1</v>
      </c>
      <c r="L493" s="188"/>
      <c r="M493" s="189" t="s">
        <v>1</v>
      </c>
      <c r="N493" s="190" t="s">
        <v>42</v>
      </c>
      <c r="P493" s="143">
        <f>O493*H493</f>
        <v>0</v>
      </c>
      <c r="Q493" s="143">
        <v>6.5000000000000002E-2</v>
      </c>
      <c r="R493" s="143">
        <f>Q493*H493</f>
        <v>6.5000000000000002E-2</v>
      </c>
      <c r="S493" s="143">
        <v>0</v>
      </c>
      <c r="T493" s="144">
        <f>S493*H493</f>
        <v>0</v>
      </c>
      <c r="AR493" s="145" t="s">
        <v>392</v>
      </c>
      <c r="AT493" s="145" t="s">
        <v>301</v>
      </c>
      <c r="AU493" s="145" t="s">
        <v>87</v>
      </c>
      <c r="AY493" s="18" t="s">
        <v>120</v>
      </c>
      <c r="BE493" s="146">
        <f>IF(N493="základní",J493,0)</f>
        <v>0</v>
      </c>
      <c r="BF493" s="146">
        <f>IF(N493="snížená",J493,0)</f>
        <v>0</v>
      </c>
      <c r="BG493" s="146">
        <f>IF(N493="zákl. přenesená",J493,0)</f>
        <v>0</v>
      </c>
      <c r="BH493" s="146">
        <f>IF(N493="sníž. přenesená",J493,0)</f>
        <v>0</v>
      </c>
      <c r="BI493" s="146">
        <f>IF(N493="nulová",J493,0)</f>
        <v>0</v>
      </c>
      <c r="BJ493" s="18" t="s">
        <v>85</v>
      </c>
      <c r="BK493" s="146">
        <f>ROUND(I493*H493,2)</f>
        <v>0</v>
      </c>
      <c r="BL493" s="18" t="s">
        <v>300</v>
      </c>
      <c r="BM493" s="145" t="s">
        <v>784</v>
      </c>
    </row>
    <row r="494" spans="2:65" s="1" customFormat="1" ht="24.2" customHeight="1">
      <c r="B494" s="133"/>
      <c r="C494" s="134" t="s">
        <v>785</v>
      </c>
      <c r="D494" s="134" t="s">
        <v>123</v>
      </c>
      <c r="E494" s="135" t="s">
        <v>786</v>
      </c>
      <c r="F494" s="136" t="s">
        <v>787</v>
      </c>
      <c r="G494" s="137" t="s">
        <v>200</v>
      </c>
      <c r="H494" s="138">
        <v>35.229999999999997</v>
      </c>
      <c r="I494" s="139"/>
      <c r="J494" s="140">
        <f>ROUND(I494*H494,2)</f>
        <v>0</v>
      </c>
      <c r="K494" s="136" t="s">
        <v>201</v>
      </c>
      <c r="L494" s="33"/>
      <c r="M494" s="141" t="s">
        <v>1</v>
      </c>
      <c r="N494" s="142" t="s">
        <v>42</v>
      </c>
      <c r="P494" s="143">
        <f>O494*H494</f>
        <v>0</v>
      </c>
      <c r="Q494" s="143">
        <v>2.5999999999999998E-4</v>
      </c>
      <c r="R494" s="143">
        <f>Q494*H494</f>
        <v>9.1597999999999992E-3</v>
      </c>
      <c r="S494" s="143">
        <v>0</v>
      </c>
      <c r="T494" s="144">
        <f>S494*H494</f>
        <v>0</v>
      </c>
      <c r="AR494" s="145" t="s">
        <v>300</v>
      </c>
      <c r="AT494" s="145" t="s">
        <v>123</v>
      </c>
      <c r="AU494" s="145" t="s">
        <v>87</v>
      </c>
      <c r="AY494" s="18" t="s">
        <v>120</v>
      </c>
      <c r="BE494" s="146">
        <f>IF(N494="základní",J494,0)</f>
        <v>0</v>
      </c>
      <c r="BF494" s="146">
        <f>IF(N494="snížená",J494,0)</f>
        <v>0</v>
      </c>
      <c r="BG494" s="146">
        <f>IF(N494="zákl. přenesená",J494,0)</f>
        <v>0</v>
      </c>
      <c r="BH494" s="146">
        <f>IF(N494="sníž. přenesená",J494,0)</f>
        <v>0</v>
      </c>
      <c r="BI494" s="146">
        <f>IF(N494="nulová",J494,0)</f>
        <v>0</v>
      </c>
      <c r="BJ494" s="18" t="s">
        <v>85</v>
      </c>
      <c r="BK494" s="146">
        <f>ROUND(I494*H494,2)</f>
        <v>0</v>
      </c>
      <c r="BL494" s="18" t="s">
        <v>300</v>
      </c>
      <c r="BM494" s="145" t="s">
        <v>788</v>
      </c>
    </row>
    <row r="495" spans="2:65" s="12" customFormat="1" ht="11.25">
      <c r="B495" s="154"/>
      <c r="D495" s="147" t="s">
        <v>204</v>
      </c>
      <c r="E495" s="155" t="s">
        <v>1</v>
      </c>
      <c r="F495" s="156" t="s">
        <v>789</v>
      </c>
      <c r="H495" s="157">
        <v>9.6</v>
      </c>
      <c r="I495" s="158"/>
      <c r="L495" s="154"/>
      <c r="M495" s="159"/>
      <c r="T495" s="160"/>
      <c r="AT495" s="155" t="s">
        <v>204</v>
      </c>
      <c r="AU495" s="155" t="s">
        <v>87</v>
      </c>
      <c r="AV495" s="12" t="s">
        <v>87</v>
      </c>
      <c r="AW495" s="12" t="s">
        <v>32</v>
      </c>
      <c r="AX495" s="12" t="s">
        <v>77</v>
      </c>
      <c r="AY495" s="155" t="s">
        <v>120</v>
      </c>
    </row>
    <row r="496" spans="2:65" s="12" customFormat="1" ht="11.25">
      <c r="B496" s="154"/>
      <c r="D496" s="147" t="s">
        <v>204</v>
      </c>
      <c r="E496" s="155" t="s">
        <v>1</v>
      </c>
      <c r="F496" s="156" t="s">
        <v>790</v>
      </c>
      <c r="H496" s="157">
        <v>4.6500000000000004</v>
      </c>
      <c r="I496" s="158"/>
      <c r="L496" s="154"/>
      <c r="M496" s="159"/>
      <c r="T496" s="160"/>
      <c r="AT496" s="155" t="s">
        <v>204</v>
      </c>
      <c r="AU496" s="155" t="s">
        <v>87</v>
      </c>
      <c r="AV496" s="12" t="s">
        <v>87</v>
      </c>
      <c r="AW496" s="12" t="s">
        <v>32</v>
      </c>
      <c r="AX496" s="12" t="s">
        <v>77</v>
      </c>
      <c r="AY496" s="155" t="s">
        <v>120</v>
      </c>
    </row>
    <row r="497" spans="2:65" s="12" customFormat="1" ht="11.25">
      <c r="B497" s="154"/>
      <c r="D497" s="147" t="s">
        <v>204</v>
      </c>
      <c r="E497" s="155" t="s">
        <v>1</v>
      </c>
      <c r="F497" s="156" t="s">
        <v>791</v>
      </c>
      <c r="H497" s="157">
        <v>18.72</v>
      </c>
      <c r="I497" s="158"/>
      <c r="L497" s="154"/>
      <c r="M497" s="159"/>
      <c r="T497" s="160"/>
      <c r="AT497" s="155" t="s">
        <v>204</v>
      </c>
      <c r="AU497" s="155" t="s">
        <v>87</v>
      </c>
      <c r="AV497" s="12" t="s">
        <v>87</v>
      </c>
      <c r="AW497" s="12" t="s">
        <v>32</v>
      </c>
      <c r="AX497" s="12" t="s">
        <v>77</v>
      </c>
      <c r="AY497" s="155" t="s">
        <v>120</v>
      </c>
    </row>
    <row r="498" spans="2:65" s="12" customFormat="1" ht="11.25">
      <c r="B498" s="154"/>
      <c r="D498" s="147" t="s">
        <v>204</v>
      </c>
      <c r="E498" s="155" t="s">
        <v>1</v>
      </c>
      <c r="F498" s="156" t="s">
        <v>792</v>
      </c>
      <c r="H498" s="157">
        <v>2.2599999999999998</v>
      </c>
      <c r="I498" s="158"/>
      <c r="L498" s="154"/>
      <c r="M498" s="159"/>
      <c r="T498" s="160"/>
      <c r="AT498" s="155" t="s">
        <v>204</v>
      </c>
      <c r="AU498" s="155" t="s">
        <v>87</v>
      </c>
      <c r="AV498" s="12" t="s">
        <v>87</v>
      </c>
      <c r="AW498" s="12" t="s">
        <v>32</v>
      </c>
      <c r="AX498" s="12" t="s">
        <v>77</v>
      </c>
      <c r="AY498" s="155" t="s">
        <v>120</v>
      </c>
    </row>
    <row r="499" spans="2:65" s="14" customFormat="1" ht="11.25">
      <c r="B499" s="168"/>
      <c r="D499" s="147" t="s">
        <v>204</v>
      </c>
      <c r="E499" s="169" t="s">
        <v>1</v>
      </c>
      <c r="F499" s="170" t="s">
        <v>242</v>
      </c>
      <c r="H499" s="171">
        <v>35.229999999999997</v>
      </c>
      <c r="I499" s="172"/>
      <c r="L499" s="168"/>
      <c r="M499" s="173"/>
      <c r="T499" s="174"/>
      <c r="AT499" s="169" t="s">
        <v>204</v>
      </c>
      <c r="AU499" s="169" t="s">
        <v>87</v>
      </c>
      <c r="AV499" s="14" t="s">
        <v>202</v>
      </c>
      <c r="AW499" s="14" t="s">
        <v>32</v>
      </c>
      <c r="AX499" s="14" t="s">
        <v>85</v>
      </c>
      <c r="AY499" s="169" t="s">
        <v>120</v>
      </c>
    </row>
    <row r="500" spans="2:65" s="1" customFormat="1" ht="49.15" customHeight="1">
      <c r="B500" s="133"/>
      <c r="C500" s="181" t="s">
        <v>793</v>
      </c>
      <c r="D500" s="181" t="s">
        <v>301</v>
      </c>
      <c r="E500" s="182" t="s">
        <v>794</v>
      </c>
      <c r="F500" s="183" t="s">
        <v>795</v>
      </c>
      <c r="G500" s="184" t="s">
        <v>245</v>
      </c>
      <c r="H500" s="185">
        <v>2</v>
      </c>
      <c r="I500" s="186"/>
      <c r="J500" s="187">
        <f>ROUND(I500*H500,2)</f>
        <v>0</v>
      </c>
      <c r="K500" s="183" t="s">
        <v>1</v>
      </c>
      <c r="L500" s="188"/>
      <c r="M500" s="189" t="s">
        <v>1</v>
      </c>
      <c r="N500" s="190" t="s">
        <v>42</v>
      </c>
      <c r="P500" s="143">
        <f>O500*H500</f>
        <v>0</v>
      </c>
      <c r="Q500" s="143">
        <v>0.192</v>
      </c>
      <c r="R500" s="143">
        <f>Q500*H500</f>
        <v>0.38400000000000001</v>
      </c>
      <c r="S500" s="143">
        <v>0</v>
      </c>
      <c r="T500" s="144">
        <f>S500*H500</f>
        <v>0</v>
      </c>
      <c r="AR500" s="145" t="s">
        <v>392</v>
      </c>
      <c r="AT500" s="145" t="s">
        <v>301</v>
      </c>
      <c r="AU500" s="145" t="s">
        <v>87</v>
      </c>
      <c r="AY500" s="18" t="s">
        <v>120</v>
      </c>
      <c r="BE500" s="146">
        <f>IF(N500="základní",J500,0)</f>
        <v>0</v>
      </c>
      <c r="BF500" s="146">
        <f>IF(N500="snížená",J500,0)</f>
        <v>0</v>
      </c>
      <c r="BG500" s="146">
        <f>IF(N500="zákl. přenesená",J500,0)</f>
        <v>0</v>
      </c>
      <c r="BH500" s="146">
        <f>IF(N500="sníž. přenesená",J500,0)</f>
        <v>0</v>
      </c>
      <c r="BI500" s="146">
        <f>IF(N500="nulová",J500,0)</f>
        <v>0</v>
      </c>
      <c r="BJ500" s="18" t="s">
        <v>85</v>
      </c>
      <c r="BK500" s="146">
        <f>ROUND(I500*H500,2)</f>
        <v>0</v>
      </c>
      <c r="BL500" s="18" t="s">
        <v>300</v>
      </c>
      <c r="BM500" s="145" t="s">
        <v>796</v>
      </c>
    </row>
    <row r="501" spans="2:65" s="1" customFormat="1" ht="49.15" customHeight="1">
      <c r="B501" s="133"/>
      <c r="C501" s="181" t="s">
        <v>797</v>
      </c>
      <c r="D501" s="181" t="s">
        <v>301</v>
      </c>
      <c r="E501" s="182" t="s">
        <v>798</v>
      </c>
      <c r="F501" s="183" t="s">
        <v>799</v>
      </c>
      <c r="G501" s="184" t="s">
        <v>245</v>
      </c>
      <c r="H501" s="185">
        <v>1</v>
      </c>
      <c r="I501" s="186"/>
      <c r="J501" s="187">
        <f>ROUND(I501*H501,2)</f>
        <v>0</v>
      </c>
      <c r="K501" s="183" t="s">
        <v>1</v>
      </c>
      <c r="L501" s="188"/>
      <c r="M501" s="189" t="s">
        <v>1</v>
      </c>
      <c r="N501" s="190" t="s">
        <v>42</v>
      </c>
      <c r="P501" s="143">
        <f>O501*H501</f>
        <v>0</v>
      </c>
      <c r="Q501" s="143">
        <v>0.186</v>
      </c>
      <c r="R501" s="143">
        <f>Q501*H501</f>
        <v>0.186</v>
      </c>
      <c r="S501" s="143">
        <v>0</v>
      </c>
      <c r="T501" s="144">
        <f>S501*H501</f>
        <v>0</v>
      </c>
      <c r="AR501" s="145" t="s">
        <v>392</v>
      </c>
      <c r="AT501" s="145" t="s">
        <v>301</v>
      </c>
      <c r="AU501" s="145" t="s">
        <v>87</v>
      </c>
      <c r="AY501" s="18" t="s">
        <v>120</v>
      </c>
      <c r="BE501" s="146">
        <f>IF(N501="základní",J501,0)</f>
        <v>0</v>
      </c>
      <c r="BF501" s="146">
        <f>IF(N501="snížená",J501,0)</f>
        <v>0</v>
      </c>
      <c r="BG501" s="146">
        <f>IF(N501="zákl. přenesená",J501,0)</f>
        <v>0</v>
      </c>
      <c r="BH501" s="146">
        <f>IF(N501="sníž. přenesená",J501,0)</f>
        <v>0</v>
      </c>
      <c r="BI501" s="146">
        <f>IF(N501="nulová",J501,0)</f>
        <v>0</v>
      </c>
      <c r="BJ501" s="18" t="s">
        <v>85</v>
      </c>
      <c r="BK501" s="146">
        <f>ROUND(I501*H501,2)</f>
        <v>0</v>
      </c>
      <c r="BL501" s="18" t="s">
        <v>300</v>
      </c>
      <c r="BM501" s="145" t="s">
        <v>800</v>
      </c>
    </row>
    <row r="502" spans="2:65" s="1" customFormat="1" ht="55.5" customHeight="1">
      <c r="B502" s="133"/>
      <c r="C502" s="181" t="s">
        <v>801</v>
      </c>
      <c r="D502" s="181" t="s">
        <v>301</v>
      </c>
      <c r="E502" s="182" t="s">
        <v>802</v>
      </c>
      <c r="F502" s="183" t="s">
        <v>803</v>
      </c>
      <c r="G502" s="184" t="s">
        <v>245</v>
      </c>
      <c r="H502" s="185">
        <v>13</v>
      </c>
      <c r="I502" s="186"/>
      <c r="J502" s="187">
        <f>ROUND(I502*H502,2)</f>
        <v>0</v>
      </c>
      <c r="K502" s="183" t="s">
        <v>1</v>
      </c>
      <c r="L502" s="188"/>
      <c r="M502" s="189" t="s">
        <v>1</v>
      </c>
      <c r="N502" s="190" t="s">
        <v>42</v>
      </c>
      <c r="P502" s="143">
        <f>O502*H502</f>
        <v>0</v>
      </c>
      <c r="Q502" s="143">
        <v>5.8000000000000003E-2</v>
      </c>
      <c r="R502" s="143">
        <f>Q502*H502</f>
        <v>0.754</v>
      </c>
      <c r="S502" s="143">
        <v>0</v>
      </c>
      <c r="T502" s="144">
        <f>S502*H502</f>
        <v>0</v>
      </c>
      <c r="AR502" s="145" t="s">
        <v>392</v>
      </c>
      <c r="AT502" s="145" t="s">
        <v>301</v>
      </c>
      <c r="AU502" s="145" t="s">
        <v>87</v>
      </c>
      <c r="AY502" s="18" t="s">
        <v>120</v>
      </c>
      <c r="BE502" s="146">
        <f>IF(N502="základní",J502,0)</f>
        <v>0</v>
      </c>
      <c r="BF502" s="146">
        <f>IF(N502="snížená",J502,0)</f>
        <v>0</v>
      </c>
      <c r="BG502" s="146">
        <f>IF(N502="zákl. přenesená",J502,0)</f>
        <v>0</v>
      </c>
      <c r="BH502" s="146">
        <f>IF(N502="sníž. přenesená",J502,0)</f>
        <v>0</v>
      </c>
      <c r="BI502" s="146">
        <f>IF(N502="nulová",J502,0)</f>
        <v>0</v>
      </c>
      <c r="BJ502" s="18" t="s">
        <v>85</v>
      </c>
      <c r="BK502" s="146">
        <f>ROUND(I502*H502,2)</f>
        <v>0</v>
      </c>
      <c r="BL502" s="18" t="s">
        <v>300</v>
      </c>
      <c r="BM502" s="145" t="s">
        <v>804</v>
      </c>
    </row>
    <row r="503" spans="2:65" s="1" customFormat="1" ht="49.15" customHeight="1">
      <c r="B503" s="133"/>
      <c r="C503" s="181" t="s">
        <v>805</v>
      </c>
      <c r="D503" s="181" t="s">
        <v>301</v>
      </c>
      <c r="E503" s="182" t="s">
        <v>806</v>
      </c>
      <c r="F503" s="183" t="s">
        <v>807</v>
      </c>
      <c r="G503" s="184" t="s">
        <v>245</v>
      </c>
      <c r="H503" s="185">
        <v>2</v>
      </c>
      <c r="I503" s="186"/>
      <c r="J503" s="187">
        <f>ROUND(I503*H503,2)</f>
        <v>0</v>
      </c>
      <c r="K503" s="183" t="s">
        <v>1</v>
      </c>
      <c r="L503" s="188"/>
      <c r="M503" s="189" t="s">
        <v>1</v>
      </c>
      <c r="N503" s="190" t="s">
        <v>42</v>
      </c>
      <c r="P503" s="143">
        <f>O503*H503</f>
        <v>0</v>
      </c>
      <c r="Q503" s="143">
        <v>5.8000000000000003E-2</v>
      </c>
      <c r="R503" s="143">
        <f>Q503*H503</f>
        <v>0.11600000000000001</v>
      </c>
      <c r="S503" s="143">
        <v>0</v>
      </c>
      <c r="T503" s="144">
        <f>S503*H503</f>
        <v>0</v>
      </c>
      <c r="AR503" s="145" t="s">
        <v>392</v>
      </c>
      <c r="AT503" s="145" t="s">
        <v>301</v>
      </c>
      <c r="AU503" s="145" t="s">
        <v>87</v>
      </c>
      <c r="AY503" s="18" t="s">
        <v>120</v>
      </c>
      <c r="BE503" s="146">
        <f>IF(N503="základní",J503,0)</f>
        <v>0</v>
      </c>
      <c r="BF503" s="146">
        <f>IF(N503="snížená",J503,0)</f>
        <v>0</v>
      </c>
      <c r="BG503" s="146">
        <f>IF(N503="zákl. přenesená",J503,0)</f>
        <v>0</v>
      </c>
      <c r="BH503" s="146">
        <f>IF(N503="sníž. přenesená",J503,0)</f>
        <v>0</v>
      </c>
      <c r="BI503" s="146">
        <f>IF(N503="nulová",J503,0)</f>
        <v>0</v>
      </c>
      <c r="BJ503" s="18" t="s">
        <v>85</v>
      </c>
      <c r="BK503" s="146">
        <f>ROUND(I503*H503,2)</f>
        <v>0</v>
      </c>
      <c r="BL503" s="18" t="s">
        <v>300</v>
      </c>
      <c r="BM503" s="145" t="s">
        <v>808</v>
      </c>
    </row>
    <row r="504" spans="2:65" s="1" customFormat="1" ht="24.2" customHeight="1">
      <c r="B504" s="133"/>
      <c r="C504" s="134" t="s">
        <v>809</v>
      </c>
      <c r="D504" s="134" t="s">
        <v>123</v>
      </c>
      <c r="E504" s="135" t="s">
        <v>810</v>
      </c>
      <c r="F504" s="136" t="s">
        <v>811</v>
      </c>
      <c r="G504" s="137" t="s">
        <v>200</v>
      </c>
      <c r="H504" s="138">
        <v>106.76300000000001</v>
      </c>
      <c r="I504" s="139"/>
      <c r="J504" s="140">
        <f>ROUND(I504*H504,2)</f>
        <v>0</v>
      </c>
      <c r="K504" s="136" t="s">
        <v>201</v>
      </c>
      <c r="L504" s="33"/>
      <c r="M504" s="141" t="s">
        <v>1</v>
      </c>
      <c r="N504" s="142" t="s">
        <v>42</v>
      </c>
      <c r="P504" s="143">
        <f>O504*H504</f>
        <v>0</v>
      </c>
      <c r="Q504" s="143">
        <v>2.5000000000000001E-4</v>
      </c>
      <c r="R504" s="143">
        <f>Q504*H504</f>
        <v>2.6690750000000003E-2</v>
      </c>
      <c r="S504" s="143">
        <v>0</v>
      </c>
      <c r="T504" s="144">
        <f>S504*H504</f>
        <v>0</v>
      </c>
      <c r="AR504" s="145" t="s">
        <v>300</v>
      </c>
      <c r="AT504" s="145" t="s">
        <v>123</v>
      </c>
      <c r="AU504" s="145" t="s">
        <v>87</v>
      </c>
      <c r="AY504" s="18" t="s">
        <v>120</v>
      </c>
      <c r="BE504" s="146">
        <f>IF(N504="základní",J504,0)</f>
        <v>0</v>
      </c>
      <c r="BF504" s="146">
        <f>IF(N504="snížená",J504,0)</f>
        <v>0</v>
      </c>
      <c r="BG504" s="146">
        <f>IF(N504="zákl. přenesená",J504,0)</f>
        <v>0</v>
      </c>
      <c r="BH504" s="146">
        <f>IF(N504="sníž. přenesená",J504,0)</f>
        <v>0</v>
      </c>
      <c r="BI504" s="146">
        <f>IF(N504="nulová",J504,0)</f>
        <v>0</v>
      </c>
      <c r="BJ504" s="18" t="s">
        <v>85</v>
      </c>
      <c r="BK504" s="146">
        <f>ROUND(I504*H504,2)</f>
        <v>0</v>
      </c>
      <c r="BL504" s="18" t="s">
        <v>300</v>
      </c>
      <c r="BM504" s="145" t="s">
        <v>812</v>
      </c>
    </row>
    <row r="505" spans="2:65" s="12" customFormat="1" ht="11.25">
      <c r="B505" s="154"/>
      <c r="D505" s="147" t="s">
        <v>204</v>
      </c>
      <c r="E505" s="155" t="s">
        <v>1</v>
      </c>
      <c r="F505" s="156" t="s">
        <v>813</v>
      </c>
      <c r="H505" s="157">
        <v>77.760000000000005</v>
      </c>
      <c r="I505" s="158"/>
      <c r="L505" s="154"/>
      <c r="M505" s="159"/>
      <c r="T505" s="160"/>
      <c r="AT505" s="155" t="s">
        <v>204</v>
      </c>
      <c r="AU505" s="155" t="s">
        <v>87</v>
      </c>
      <c r="AV505" s="12" t="s">
        <v>87</v>
      </c>
      <c r="AW505" s="12" t="s">
        <v>32</v>
      </c>
      <c r="AX505" s="12" t="s">
        <v>77</v>
      </c>
      <c r="AY505" s="155" t="s">
        <v>120</v>
      </c>
    </row>
    <row r="506" spans="2:65" s="12" customFormat="1" ht="11.25">
      <c r="B506" s="154"/>
      <c r="D506" s="147" t="s">
        <v>204</v>
      </c>
      <c r="E506" s="155" t="s">
        <v>1</v>
      </c>
      <c r="F506" s="156" t="s">
        <v>814</v>
      </c>
      <c r="H506" s="157">
        <v>4.32</v>
      </c>
      <c r="I506" s="158"/>
      <c r="L506" s="154"/>
      <c r="M506" s="159"/>
      <c r="T506" s="160"/>
      <c r="AT506" s="155" t="s">
        <v>204</v>
      </c>
      <c r="AU506" s="155" t="s">
        <v>87</v>
      </c>
      <c r="AV506" s="12" t="s">
        <v>87</v>
      </c>
      <c r="AW506" s="12" t="s">
        <v>32</v>
      </c>
      <c r="AX506" s="12" t="s">
        <v>77</v>
      </c>
      <c r="AY506" s="155" t="s">
        <v>120</v>
      </c>
    </row>
    <row r="507" spans="2:65" s="12" customFormat="1" ht="11.25">
      <c r="B507" s="154"/>
      <c r="D507" s="147" t="s">
        <v>204</v>
      </c>
      <c r="E507" s="155" t="s">
        <v>1</v>
      </c>
      <c r="F507" s="156" t="s">
        <v>815</v>
      </c>
      <c r="H507" s="157">
        <v>5.22</v>
      </c>
      <c r="I507" s="158"/>
      <c r="L507" s="154"/>
      <c r="M507" s="159"/>
      <c r="T507" s="160"/>
      <c r="AT507" s="155" t="s">
        <v>204</v>
      </c>
      <c r="AU507" s="155" t="s">
        <v>87</v>
      </c>
      <c r="AV507" s="12" t="s">
        <v>87</v>
      </c>
      <c r="AW507" s="12" t="s">
        <v>32</v>
      </c>
      <c r="AX507" s="12" t="s">
        <v>77</v>
      </c>
      <c r="AY507" s="155" t="s">
        <v>120</v>
      </c>
    </row>
    <row r="508" spans="2:65" s="12" customFormat="1" ht="11.25">
      <c r="B508" s="154"/>
      <c r="D508" s="147" t="s">
        <v>204</v>
      </c>
      <c r="E508" s="155" t="s">
        <v>1</v>
      </c>
      <c r="F508" s="156" t="s">
        <v>816</v>
      </c>
      <c r="H508" s="157">
        <v>14.4</v>
      </c>
      <c r="I508" s="158"/>
      <c r="L508" s="154"/>
      <c r="M508" s="159"/>
      <c r="T508" s="160"/>
      <c r="AT508" s="155" t="s">
        <v>204</v>
      </c>
      <c r="AU508" s="155" t="s">
        <v>87</v>
      </c>
      <c r="AV508" s="12" t="s">
        <v>87</v>
      </c>
      <c r="AW508" s="12" t="s">
        <v>32</v>
      </c>
      <c r="AX508" s="12" t="s">
        <v>77</v>
      </c>
      <c r="AY508" s="155" t="s">
        <v>120</v>
      </c>
    </row>
    <row r="509" spans="2:65" s="12" customFormat="1" ht="11.25">
      <c r="B509" s="154"/>
      <c r="D509" s="147" t="s">
        <v>204</v>
      </c>
      <c r="E509" s="155" t="s">
        <v>1</v>
      </c>
      <c r="F509" s="156" t="s">
        <v>817</v>
      </c>
      <c r="H509" s="157">
        <v>2.7</v>
      </c>
      <c r="I509" s="158"/>
      <c r="L509" s="154"/>
      <c r="M509" s="159"/>
      <c r="T509" s="160"/>
      <c r="AT509" s="155" t="s">
        <v>204</v>
      </c>
      <c r="AU509" s="155" t="s">
        <v>87</v>
      </c>
      <c r="AV509" s="12" t="s">
        <v>87</v>
      </c>
      <c r="AW509" s="12" t="s">
        <v>32</v>
      </c>
      <c r="AX509" s="12" t="s">
        <v>77</v>
      </c>
      <c r="AY509" s="155" t="s">
        <v>120</v>
      </c>
    </row>
    <row r="510" spans="2:65" s="12" customFormat="1" ht="11.25">
      <c r="B510" s="154"/>
      <c r="D510" s="147" t="s">
        <v>204</v>
      </c>
      <c r="E510" s="155" t="s">
        <v>1</v>
      </c>
      <c r="F510" s="156" t="s">
        <v>818</v>
      </c>
      <c r="H510" s="157">
        <v>2.363</v>
      </c>
      <c r="I510" s="158"/>
      <c r="L510" s="154"/>
      <c r="M510" s="159"/>
      <c r="T510" s="160"/>
      <c r="AT510" s="155" t="s">
        <v>204</v>
      </c>
      <c r="AU510" s="155" t="s">
        <v>87</v>
      </c>
      <c r="AV510" s="12" t="s">
        <v>87</v>
      </c>
      <c r="AW510" s="12" t="s">
        <v>32</v>
      </c>
      <c r="AX510" s="12" t="s">
        <v>77</v>
      </c>
      <c r="AY510" s="155" t="s">
        <v>120</v>
      </c>
    </row>
    <row r="511" spans="2:65" s="14" customFormat="1" ht="11.25">
      <c r="B511" s="168"/>
      <c r="D511" s="147" t="s">
        <v>204</v>
      </c>
      <c r="E511" s="169" t="s">
        <v>1</v>
      </c>
      <c r="F511" s="170" t="s">
        <v>242</v>
      </c>
      <c r="H511" s="171">
        <v>106.76300000000001</v>
      </c>
      <c r="I511" s="172"/>
      <c r="L511" s="168"/>
      <c r="M511" s="173"/>
      <c r="T511" s="174"/>
      <c r="AT511" s="169" t="s">
        <v>204</v>
      </c>
      <c r="AU511" s="169" t="s">
        <v>87</v>
      </c>
      <c r="AV511" s="14" t="s">
        <v>202</v>
      </c>
      <c r="AW511" s="14" t="s">
        <v>32</v>
      </c>
      <c r="AX511" s="14" t="s">
        <v>85</v>
      </c>
      <c r="AY511" s="169" t="s">
        <v>120</v>
      </c>
    </row>
    <row r="512" spans="2:65" s="1" customFormat="1" ht="49.15" customHeight="1">
      <c r="B512" s="133"/>
      <c r="C512" s="181" t="s">
        <v>819</v>
      </c>
      <c r="D512" s="181" t="s">
        <v>301</v>
      </c>
      <c r="E512" s="182" t="s">
        <v>820</v>
      </c>
      <c r="F512" s="183" t="s">
        <v>821</v>
      </c>
      <c r="G512" s="184" t="s">
        <v>245</v>
      </c>
      <c r="H512" s="185">
        <v>9</v>
      </c>
      <c r="I512" s="186"/>
      <c r="J512" s="187">
        <f t="shared" ref="J512:J518" si="0">ROUND(I512*H512,2)</f>
        <v>0</v>
      </c>
      <c r="K512" s="183" t="s">
        <v>1</v>
      </c>
      <c r="L512" s="188"/>
      <c r="M512" s="189" t="s">
        <v>1</v>
      </c>
      <c r="N512" s="190" t="s">
        <v>42</v>
      </c>
      <c r="P512" s="143">
        <f t="shared" ref="P512:P518" si="1">O512*H512</f>
        <v>0</v>
      </c>
      <c r="Q512" s="143">
        <v>0.34499999999999997</v>
      </c>
      <c r="R512" s="143">
        <f t="shared" ref="R512:R518" si="2">Q512*H512</f>
        <v>3.1049999999999995</v>
      </c>
      <c r="S512" s="143">
        <v>0</v>
      </c>
      <c r="T512" s="144">
        <f t="shared" ref="T512:T518" si="3">S512*H512</f>
        <v>0</v>
      </c>
      <c r="AR512" s="145" t="s">
        <v>392</v>
      </c>
      <c r="AT512" s="145" t="s">
        <v>301</v>
      </c>
      <c r="AU512" s="145" t="s">
        <v>87</v>
      </c>
      <c r="AY512" s="18" t="s">
        <v>120</v>
      </c>
      <c r="BE512" s="146">
        <f t="shared" ref="BE512:BE518" si="4">IF(N512="základní",J512,0)</f>
        <v>0</v>
      </c>
      <c r="BF512" s="146">
        <f t="shared" ref="BF512:BF518" si="5">IF(N512="snížená",J512,0)</f>
        <v>0</v>
      </c>
      <c r="BG512" s="146">
        <f t="shared" ref="BG512:BG518" si="6">IF(N512="zákl. přenesená",J512,0)</f>
        <v>0</v>
      </c>
      <c r="BH512" s="146">
        <f t="shared" ref="BH512:BH518" si="7">IF(N512="sníž. přenesená",J512,0)</f>
        <v>0</v>
      </c>
      <c r="BI512" s="146">
        <f t="shared" ref="BI512:BI518" si="8">IF(N512="nulová",J512,0)</f>
        <v>0</v>
      </c>
      <c r="BJ512" s="18" t="s">
        <v>85</v>
      </c>
      <c r="BK512" s="146">
        <f t="shared" ref="BK512:BK518" si="9">ROUND(I512*H512,2)</f>
        <v>0</v>
      </c>
      <c r="BL512" s="18" t="s">
        <v>300</v>
      </c>
      <c r="BM512" s="145" t="s">
        <v>822</v>
      </c>
    </row>
    <row r="513" spans="2:65" s="1" customFormat="1" ht="49.15" customHeight="1">
      <c r="B513" s="133"/>
      <c r="C513" s="181" t="s">
        <v>823</v>
      </c>
      <c r="D513" s="181" t="s">
        <v>301</v>
      </c>
      <c r="E513" s="182" t="s">
        <v>824</v>
      </c>
      <c r="F513" s="183" t="s">
        <v>825</v>
      </c>
      <c r="G513" s="184" t="s">
        <v>245</v>
      </c>
      <c r="H513" s="185">
        <v>1</v>
      </c>
      <c r="I513" s="186"/>
      <c r="J513" s="187">
        <f t="shared" si="0"/>
        <v>0</v>
      </c>
      <c r="K513" s="183" t="s">
        <v>1</v>
      </c>
      <c r="L513" s="188"/>
      <c r="M513" s="189" t="s">
        <v>1</v>
      </c>
      <c r="N513" s="190" t="s">
        <v>42</v>
      </c>
      <c r="P513" s="143">
        <f t="shared" si="1"/>
        <v>0</v>
      </c>
      <c r="Q513" s="143">
        <v>0.17299999999999999</v>
      </c>
      <c r="R513" s="143">
        <f t="shared" si="2"/>
        <v>0.17299999999999999</v>
      </c>
      <c r="S513" s="143">
        <v>0</v>
      </c>
      <c r="T513" s="144">
        <f t="shared" si="3"/>
        <v>0</v>
      </c>
      <c r="AR513" s="145" t="s">
        <v>392</v>
      </c>
      <c r="AT513" s="145" t="s">
        <v>301</v>
      </c>
      <c r="AU513" s="145" t="s">
        <v>87</v>
      </c>
      <c r="AY513" s="18" t="s">
        <v>120</v>
      </c>
      <c r="BE513" s="146">
        <f t="shared" si="4"/>
        <v>0</v>
      </c>
      <c r="BF513" s="146">
        <f t="shared" si="5"/>
        <v>0</v>
      </c>
      <c r="BG513" s="146">
        <f t="shared" si="6"/>
        <v>0</v>
      </c>
      <c r="BH513" s="146">
        <f t="shared" si="7"/>
        <v>0</v>
      </c>
      <c r="BI513" s="146">
        <f t="shared" si="8"/>
        <v>0</v>
      </c>
      <c r="BJ513" s="18" t="s">
        <v>85</v>
      </c>
      <c r="BK513" s="146">
        <f t="shared" si="9"/>
        <v>0</v>
      </c>
      <c r="BL513" s="18" t="s">
        <v>300</v>
      </c>
      <c r="BM513" s="145" t="s">
        <v>826</v>
      </c>
    </row>
    <row r="514" spans="2:65" s="1" customFormat="1" ht="49.15" customHeight="1">
      <c r="B514" s="133"/>
      <c r="C514" s="181" t="s">
        <v>827</v>
      </c>
      <c r="D514" s="181" t="s">
        <v>301</v>
      </c>
      <c r="E514" s="182" t="s">
        <v>828</v>
      </c>
      <c r="F514" s="183" t="s">
        <v>829</v>
      </c>
      <c r="G514" s="184" t="s">
        <v>245</v>
      </c>
      <c r="H514" s="185">
        <v>1</v>
      </c>
      <c r="I514" s="186"/>
      <c r="J514" s="187">
        <f t="shared" si="0"/>
        <v>0</v>
      </c>
      <c r="K514" s="183" t="s">
        <v>1</v>
      </c>
      <c r="L514" s="188"/>
      <c r="M514" s="189" t="s">
        <v>1</v>
      </c>
      <c r="N514" s="190" t="s">
        <v>42</v>
      </c>
      <c r="P514" s="143">
        <f t="shared" si="1"/>
        <v>0</v>
      </c>
      <c r="Q514" s="143">
        <v>0.20899999999999999</v>
      </c>
      <c r="R514" s="143">
        <f t="shared" si="2"/>
        <v>0.20899999999999999</v>
      </c>
      <c r="S514" s="143">
        <v>0</v>
      </c>
      <c r="T514" s="144">
        <f t="shared" si="3"/>
        <v>0</v>
      </c>
      <c r="AR514" s="145" t="s">
        <v>392</v>
      </c>
      <c r="AT514" s="145" t="s">
        <v>301</v>
      </c>
      <c r="AU514" s="145" t="s">
        <v>87</v>
      </c>
      <c r="AY514" s="18" t="s">
        <v>120</v>
      </c>
      <c r="BE514" s="146">
        <f t="shared" si="4"/>
        <v>0</v>
      </c>
      <c r="BF514" s="146">
        <f t="shared" si="5"/>
        <v>0</v>
      </c>
      <c r="BG514" s="146">
        <f t="shared" si="6"/>
        <v>0</v>
      </c>
      <c r="BH514" s="146">
        <f t="shared" si="7"/>
        <v>0</v>
      </c>
      <c r="BI514" s="146">
        <f t="shared" si="8"/>
        <v>0</v>
      </c>
      <c r="BJ514" s="18" t="s">
        <v>85</v>
      </c>
      <c r="BK514" s="146">
        <f t="shared" si="9"/>
        <v>0</v>
      </c>
      <c r="BL514" s="18" t="s">
        <v>300</v>
      </c>
      <c r="BM514" s="145" t="s">
        <v>830</v>
      </c>
    </row>
    <row r="515" spans="2:65" s="1" customFormat="1" ht="49.15" customHeight="1">
      <c r="B515" s="133"/>
      <c r="C515" s="181" t="s">
        <v>831</v>
      </c>
      <c r="D515" s="181" t="s">
        <v>301</v>
      </c>
      <c r="E515" s="182" t="s">
        <v>832</v>
      </c>
      <c r="F515" s="183" t="s">
        <v>833</v>
      </c>
      <c r="G515" s="184" t="s">
        <v>245</v>
      </c>
      <c r="H515" s="185">
        <v>2</v>
      </c>
      <c r="I515" s="186"/>
      <c r="J515" s="187">
        <f t="shared" si="0"/>
        <v>0</v>
      </c>
      <c r="K515" s="183" t="s">
        <v>1</v>
      </c>
      <c r="L515" s="188"/>
      <c r="M515" s="189" t="s">
        <v>1</v>
      </c>
      <c r="N515" s="190" t="s">
        <v>42</v>
      </c>
      <c r="P515" s="143">
        <f t="shared" si="1"/>
        <v>0</v>
      </c>
      <c r="Q515" s="143">
        <v>0.28799999999999998</v>
      </c>
      <c r="R515" s="143">
        <f t="shared" si="2"/>
        <v>0.57599999999999996</v>
      </c>
      <c r="S515" s="143">
        <v>0</v>
      </c>
      <c r="T515" s="144">
        <f t="shared" si="3"/>
        <v>0</v>
      </c>
      <c r="AR515" s="145" t="s">
        <v>392</v>
      </c>
      <c r="AT515" s="145" t="s">
        <v>301</v>
      </c>
      <c r="AU515" s="145" t="s">
        <v>87</v>
      </c>
      <c r="AY515" s="18" t="s">
        <v>120</v>
      </c>
      <c r="BE515" s="146">
        <f t="shared" si="4"/>
        <v>0</v>
      </c>
      <c r="BF515" s="146">
        <f t="shared" si="5"/>
        <v>0</v>
      </c>
      <c r="BG515" s="146">
        <f t="shared" si="6"/>
        <v>0</v>
      </c>
      <c r="BH515" s="146">
        <f t="shared" si="7"/>
        <v>0</v>
      </c>
      <c r="BI515" s="146">
        <f t="shared" si="8"/>
        <v>0</v>
      </c>
      <c r="BJ515" s="18" t="s">
        <v>85</v>
      </c>
      <c r="BK515" s="146">
        <f t="shared" si="9"/>
        <v>0</v>
      </c>
      <c r="BL515" s="18" t="s">
        <v>300</v>
      </c>
      <c r="BM515" s="145" t="s">
        <v>834</v>
      </c>
    </row>
    <row r="516" spans="2:65" s="1" customFormat="1" ht="55.5" customHeight="1">
      <c r="B516" s="133"/>
      <c r="C516" s="181" t="s">
        <v>835</v>
      </c>
      <c r="D516" s="181" t="s">
        <v>301</v>
      </c>
      <c r="E516" s="182" t="s">
        <v>836</v>
      </c>
      <c r="F516" s="183" t="s">
        <v>837</v>
      </c>
      <c r="G516" s="184" t="s">
        <v>245</v>
      </c>
      <c r="H516" s="185">
        <v>1</v>
      </c>
      <c r="I516" s="186"/>
      <c r="J516" s="187">
        <f t="shared" si="0"/>
        <v>0</v>
      </c>
      <c r="K516" s="183" t="s">
        <v>1</v>
      </c>
      <c r="L516" s="188"/>
      <c r="M516" s="189" t="s">
        <v>1</v>
      </c>
      <c r="N516" s="190" t="s">
        <v>42</v>
      </c>
      <c r="P516" s="143">
        <f t="shared" si="1"/>
        <v>0</v>
      </c>
      <c r="Q516" s="143">
        <v>0.108</v>
      </c>
      <c r="R516" s="143">
        <f t="shared" si="2"/>
        <v>0.108</v>
      </c>
      <c r="S516" s="143">
        <v>0</v>
      </c>
      <c r="T516" s="144">
        <f t="shared" si="3"/>
        <v>0</v>
      </c>
      <c r="AR516" s="145" t="s">
        <v>392</v>
      </c>
      <c r="AT516" s="145" t="s">
        <v>301</v>
      </c>
      <c r="AU516" s="145" t="s">
        <v>87</v>
      </c>
      <c r="AY516" s="18" t="s">
        <v>120</v>
      </c>
      <c r="BE516" s="146">
        <f t="shared" si="4"/>
        <v>0</v>
      </c>
      <c r="BF516" s="146">
        <f t="shared" si="5"/>
        <v>0</v>
      </c>
      <c r="BG516" s="146">
        <f t="shared" si="6"/>
        <v>0</v>
      </c>
      <c r="BH516" s="146">
        <f t="shared" si="7"/>
        <v>0</v>
      </c>
      <c r="BI516" s="146">
        <f t="shared" si="8"/>
        <v>0</v>
      </c>
      <c r="BJ516" s="18" t="s">
        <v>85</v>
      </c>
      <c r="BK516" s="146">
        <f t="shared" si="9"/>
        <v>0</v>
      </c>
      <c r="BL516" s="18" t="s">
        <v>300</v>
      </c>
      <c r="BM516" s="145" t="s">
        <v>838</v>
      </c>
    </row>
    <row r="517" spans="2:65" s="1" customFormat="1" ht="55.5" customHeight="1">
      <c r="B517" s="133"/>
      <c r="C517" s="181" t="s">
        <v>839</v>
      </c>
      <c r="D517" s="181" t="s">
        <v>301</v>
      </c>
      <c r="E517" s="182" t="s">
        <v>840</v>
      </c>
      <c r="F517" s="183" t="s">
        <v>841</v>
      </c>
      <c r="G517" s="184" t="s">
        <v>245</v>
      </c>
      <c r="H517" s="185">
        <v>1</v>
      </c>
      <c r="I517" s="186"/>
      <c r="J517" s="187">
        <f t="shared" si="0"/>
        <v>0</v>
      </c>
      <c r="K517" s="183" t="s">
        <v>1</v>
      </c>
      <c r="L517" s="188"/>
      <c r="M517" s="189" t="s">
        <v>1</v>
      </c>
      <c r="N517" s="190" t="s">
        <v>42</v>
      </c>
      <c r="P517" s="143">
        <f t="shared" si="1"/>
        <v>0</v>
      </c>
      <c r="Q517" s="143">
        <v>9.5000000000000001E-2</v>
      </c>
      <c r="R517" s="143">
        <f t="shared" si="2"/>
        <v>9.5000000000000001E-2</v>
      </c>
      <c r="S517" s="143">
        <v>0</v>
      </c>
      <c r="T517" s="144">
        <f t="shared" si="3"/>
        <v>0</v>
      </c>
      <c r="AR517" s="145" t="s">
        <v>392</v>
      </c>
      <c r="AT517" s="145" t="s">
        <v>301</v>
      </c>
      <c r="AU517" s="145" t="s">
        <v>87</v>
      </c>
      <c r="AY517" s="18" t="s">
        <v>120</v>
      </c>
      <c r="BE517" s="146">
        <f t="shared" si="4"/>
        <v>0</v>
      </c>
      <c r="BF517" s="146">
        <f t="shared" si="5"/>
        <v>0</v>
      </c>
      <c r="BG517" s="146">
        <f t="shared" si="6"/>
        <v>0</v>
      </c>
      <c r="BH517" s="146">
        <f t="shared" si="7"/>
        <v>0</v>
      </c>
      <c r="BI517" s="146">
        <f t="shared" si="8"/>
        <v>0</v>
      </c>
      <c r="BJ517" s="18" t="s">
        <v>85</v>
      </c>
      <c r="BK517" s="146">
        <f t="shared" si="9"/>
        <v>0</v>
      </c>
      <c r="BL517" s="18" t="s">
        <v>300</v>
      </c>
      <c r="BM517" s="145" t="s">
        <v>842</v>
      </c>
    </row>
    <row r="518" spans="2:65" s="1" customFormat="1" ht="24.2" customHeight="1">
      <c r="B518" s="133"/>
      <c r="C518" s="134" t="s">
        <v>843</v>
      </c>
      <c r="D518" s="134" t="s">
        <v>123</v>
      </c>
      <c r="E518" s="135" t="s">
        <v>844</v>
      </c>
      <c r="F518" s="136" t="s">
        <v>845</v>
      </c>
      <c r="G518" s="137" t="s">
        <v>200</v>
      </c>
      <c r="H518" s="138">
        <v>77.13</v>
      </c>
      <c r="I518" s="139"/>
      <c r="J518" s="140">
        <f t="shared" si="0"/>
        <v>0</v>
      </c>
      <c r="K518" s="136" t="s">
        <v>201</v>
      </c>
      <c r="L518" s="33"/>
      <c r="M518" s="141" t="s">
        <v>1</v>
      </c>
      <c r="N518" s="142" t="s">
        <v>42</v>
      </c>
      <c r="P518" s="143">
        <f t="shared" si="1"/>
        <v>0</v>
      </c>
      <c r="Q518" s="143">
        <v>2.5000000000000001E-4</v>
      </c>
      <c r="R518" s="143">
        <f t="shared" si="2"/>
        <v>1.9282499999999998E-2</v>
      </c>
      <c r="S518" s="143">
        <v>0</v>
      </c>
      <c r="T518" s="144">
        <f t="shared" si="3"/>
        <v>0</v>
      </c>
      <c r="AR518" s="145" t="s">
        <v>300</v>
      </c>
      <c r="AT518" s="145" t="s">
        <v>123</v>
      </c>
      <c r="AU518" s="145" t="s">
        <v>87</v>
      </c>
      <c r="AY518" s="18" t="s">
        <v>120</v>
      </c>
      <c r="BE518" s="146">
        <f t="shared" si="4"/>
        <v>0</v>
      </c>
      <c r="BF518" s="146">
        <f t="shared" si="5"/>
        <v>0</v>
      </c>
      <c r="BG518" s="146">
        <f t="shared" si="6"/>
        <v>0</v>
      </c>
      <c r="BH518" s="146">
        <f t="shared" si="7"/>
        <v>0</v>
      </c>
      <c r="BI518" s="146">
        <f t="shared" si="8"/>
        <v>0</v>
      </c>
      <c r="BJ518" s="18" t="s">
        <v>85</v>
      </c>
      <c r="BK518" s="146">
        <f t="shared" si="9"/>
        <v>0</v>
      </c>
      <c r="BL518" s="18" t="s">
        <v>300</v>
      </c>
      <c r="BM518" s="145" t="s">
        <v>846</v>
      </c>
    </row>
    <row r="519" spans="2:65" s="12" customFormat="1" ht="11.25">
      <c r="B519" s="154"/>
      <c r="D519" s="147" t="s">
        <v>204</v>
      </c>
      <c r="E519" s="155" t="s">
        <v>1</v>
      </c>
      <c r="F519" s="156" t="s">
        <v>847</v>
      </c>
      <c r="H519" s="157">
        <v>8.2799999999999994</v>
      </c>
      <c r="I519" s="158"/>
      <c r="L519" s="154"/>
      <c r="M519" s="159"/>
      <c r="T519" s="160"/>
      <c r="AT519" s="155" t="s">
        <v>204</v>
      </c>
      <c r="AU519" s="155" t="s">
        <v>87</v>
      </c>
      <c r="AV519" s="12" t="s">
        <v>87</v>
      </c>
      <c r="AW519" s="12" t="s">
        <v>32</v>
      </c>
      <c r="AX519" s="12" t="s">
        <v>77</v>
      </c>
      <c r="AY519" s="155" t="s">
        <v>120</v>
      </c>
    </row>
    <row r="520" spans="2:65" s="12" customFormat="1" ht="11.25">
      <c r="B520" s="154"/>
      <c r="D520" s="147" t="s">
        <v>204</v>
      </c>
      <c r="E520" s="155" t="s">
        <v>1</v>
      </c>
      <c r="F520" s="156" t="s">
        <v>848</v>
      </c>
      <c r="H520" s="157">
        <v>62.1</v>
      </c>
      <c r="I520" s="158"/>
      <c r="L520" s="154"/>
      <c r="M520" s="159"/>
      <c r="T520" s="160"/>
      <c r="AT520" s="155" t="s">
        <v>204</v>
      </c>
      <c r="AU520" s="155" t="s">
        <v>87</v>
      </c>
      <c r="AV520" s="12" t="s">
        <v>87</v>
      </c>
      <c r="AW520" s="12" t="s">
        <v>32</v>
      </c>
      <c r="AX520" s="12" t="s">
        <v>77</v>
      </c>
      <c r="AY520" s="155" t="s">
        <v>120</v>
      </c>
    </row>
    <row r="521" spans="2:65" s="12" customFormat="1" ht="11.25">
      <c r="B521" s="154"/>
      <c r="D521" s="147" t="s">
        <v>204</v>
      </c>
      <c r="E521" s="155" t="s">
        <v>1</v>
      </c>
      <c r="F521" s="156" t="s">
        <v>849</v>
      </c>
      <c r="H521" s="157">
        <v>3.375</v>
      </c>
      <c r="I521" s="158"/>
      <c r="L521" s="154"/>
      <c r="M521" s="159"/>
      <c r="T521" s="160"/>
      <c r="AT521" s="155" t="s">
        <v>204</v>
      </c>
      <c r="AU521" s="155" t="s">
        <v>87</v>
      </c>
      <c r="AV521" s="12" t="s">
        <v>87</v>
      </c>
      <c r="AW521" s="12" t="s">
        <v>32</v>
      </c>
      <c r="AX521" s="12" t="s">
        <v>77</v>
      </c>
      <c r="AY521" s="155" t="s">
        <v>120</v>
      </c>
    </row>
    <row r="522" spans="2:65" s="12" customFormat="1" ht="11.25">
      <c r="B522" s="154"/>
      <c r="D522" s="147" t="s">
        <v>204</v>
      </c>
      <c r="E522" s="155" t="s">
        <v>1</v>
      </c>
      <c r="F522" s="156" t="s">
        <v>850</v>
      </c>
      <c r="H522" s="157">
        <v>3.375</v>
      </c>
      <c r="I522" s="158"/>
      <c r="L522" s="154"/>
      <c r="M522" s="159"/>
      <c r="T522" s="160"/>
      <c r="AT522" s="155" t="s">
        <v>204</v>
      </c>
      <c r="AU522" s="155" t="s">
        <v>87</v>
      </c>
      <c r="AV522" s="12" t="s">
        <v>87</v>
      </c>
      <c r="AW522" s="12" t="s">
        <v>32</v>
      </c>
      <c r="AX522" s="12" t="s">
        <v>77</v>
      </c>
      <c r="AY522" s="155" t="s">
        <v>120</v>
      </c>
    </row>
    <row r="523" spans="2:65" s="14" customFormat="1" ht="11.25">
      <c r="B523" s="168"/>
      <c r="D523" s="147" t="s">
        <v>204</v>
      </c>
      <c r="E523" s="169" t="s">
        <v>1</v>
      </c>
      <c r="F523" s="170" t="s">
        <v>242</v>
      </c>
      <c r="H523" s="171">
        <v>77.13</v>
      </c>
      <c r="I523" s="172"/>
      <c r="L523" s="168"/>
      <c r="M523" s="173"/>
      <c r="T523" s="174"/>
      <c r="AT523" s="169" t="s">
        <v>204</v>
      </c>
      <c r="AU523" s="169" t="s">
        <v>87</v>
      </c>
      <c r="AV523" s="14" t="s">
        <v>202</v>
      </c>
      <c r="AW523" s="14" t="s">
        <v>32</v>
      </c>
      <c r="AX523" s="14" t="s">
        <v>85</v>
      </c>
      <c r="AY523" s="169" t="s">
        <v>120</v>
      </c>
    </row>
    <row r="524" spans="2:65" s="1" customFormat="1" ht="55.5" customHeight="1">
      <c r="B524" s="133"/>
      <c r="C524" s="181" t="s">
        <v>851</v>
      </c>
      <c r="D524" s="181" t="s">
        <v>301</v>
      </c>
      <c r="E524" s="182" t="s">
        <v>852</v>
      </c>
      <c r="F524" s="183" t="s">
        <v>853</v>
      </c>
      <c r="G524" s="184" t="s">
        <v>245</v>
      </c>
      <c r="H524" s="185">
        <v>1</v>
      </c>
      <c r="I524" s="186"/>
      <c r="J524" s="187">
        <f>ROUND(I524*H524,2)</f>
        <v>0</v>
      </c>
      <c r="K524" s="183" t="s">
        <v>1</v>
      </c>
      <c r="L524" s="188"/>
      <c r="M524" s="189" t="s">
        <v>1</v>
      </c>
      <c r="N524" s="190" t="s">
        <v>42</v>
      </c>
      <c r="P524" s="143">
        <f>O524*H524</f>
        <v>0</v>
      </c>
      <c r="Q524" s="143">
        <v>0.33100000000000002</v>
      </c>
      <c r="R524" s="143">
        <f>Q524*H524</f>
        <v>0.33100000000000002</v>
      </c>
      <c r="S524" s="143">
        <v>0</v>
      </c>
      <c r="T524" s="144">
        <f>S524*H524</f>
        <v>0</v>
      </c>
      <c r="AR524" s="145" t="s">
        <v>392</v>
      </c>
      <c r="AT524" s="145" t="s">
        <v>301</v>
      </c>
      <c r="AU524" s="145" t="s">
        <v>87</v>
      </c>
      <c r="AY524" s="18" t="s">
        <v>120</v>
      </c>
      <c r="BE524" s="146">
        <f>IF(N524="základní",J524,0)</f>
        <v>0</v>
      </c>
      <c r="BF524" s="146">
        <f>IF(N524="snížená",J524,0)</f>
        <v>0</v>
      </c>
      <c r="BG524" s="146">
        <f>IF(N524="zákl. přenesená",J524,0)</f>
        <v>0</v>
      </c>
      <c r="BH524" s="146">
        <f>IF(N524="sníž. přenesená",J524,0)</f>
        <v>0</v>
      </c>
      <c r="BI524" s="146">
        <f>IF(N524="nulová",J524,0)</f>
        <v>0</v>
      </c>
      <c r="BJ524" s="18" t="s">
        <v>85</v>
      </c>
      <c r="BK524" s="146">
        <f>ROUND(I524*H524,2)</f>
        <v>0</v>
      </c>
      <c r="BL524" s="18" t="s">
        <v>300</v>
      </c>
      <c r="BM524" s="145" t="s">
        <v>854</v>
      </c>
    </row>
    <row r="525" spans="2:65" s="1" customFormat="1" ht="55.5" customHeight="1">
      <c r="B525" s="133"/>
      <c r="C525" s="181" t="s">
        <v>855</v>
      </c>
      <c r="D525" s="181" t="s">
        <v>301</v>
      </c>
      <c r="E525" s="182" t="s">
        <v>856</v>
      </c>
      <c r="F525" s="183" t="s">
        <v>857</v>
      </c>
      <c r="G525" s="184" t="s">
        <v>245</v>
      </c>
      <c r="H525" s="185">
        <v>5</v>
      </c>
      <c r="I525" s="186"/>
      <c r="J525" s="187">
        <f>ROUND(I525*H525,2)</f>
        <v>0</v>
      </c>
      <c r="K525" s="183" t="s">
        <v>1</v>
      </c>
      <c r="L525" s="188"/>
      <c r="M525" s="189" t="s">
        <v>1</v>
      </c>
      <c r="N525" s="190" t="s">
        <v>42</v>
      </c>
      <c r="P525" s="143">
        <f>O525*H525</f>
        <v>0</v>
      </c>
      <c r="Q525" s="143">
        <v>0.497</v>
      </c>
      <c r="R525" s="143">
        <f>Q525*H525</f>
        <v>2.4849999999999999</v>
      </c>
      <c r="S525" s="143">
        <v>0</v>
      </c>
      <c r="T525" s="144">
        <f>S525*H525</f>
        <v>0</v>
      </c>
      <c r="AR525" s="145" t="s">
        <v>392</v>
      </c>
      <c r="AT525" s="145" t="s">
        <v>301</v>
      </c>
      <c r="AU525" s="145" t="s">
        <v>87</v>
      </c>
      <c r="AY525" s="18" t="s">
        <v>120</v>
      </c>
      <c r="BE525" s="146">
        <f>IF(N525="základní",J525,0)</f>
        <v>0</v>
      </c>
      <c r="BF525" s="146">
        <f>IF(N525="snížená",J525,0)</f>
        <v>0</v>
      </c>
      <c r="BG525" s="146">
        <f>IF(N525="zákl. přenesená",J525,0)</f>
        <v>0</v>
      </c>
      <c r="BH525" s="146">
        <f>IF(N525="sníž. přenesená",J525,0)</f>
        <v>0</v>
      </c>
      <c r="BI525" s="146">
        <f>IF(N525="nulová",J525,0)</f>
        <v>0</v>
      </c>
      <c r="BJ525" s="18" t="s">
        <v>85</v>
      </c>
      <c r="BK525" s="146">
        <f>ROUND(I525*H525,2)</f>
        <v>0</v>
      </c>
      <c r="BL525" s="18" t="s">
        <v>300</v>
      </c>
      <c r="BM525" s="145" t="s">
        <v>858</v>
      </c>
    </row>
    <row r="526" spans="2:65" s="1" customFormat="1" ht="55.5" customHeight="1">
      <c r="B526" s="133"/>
      <c r="C526" s="181" t="s">
        <v>859</v>
      </c>
      <c r="D526" s="181" t="s">
        <v>301</v>
      </c>
      <c r="E526" s="182" t="s">
        <v>860</v>
      </c>
      <c r="F526" s="183" t="s">
        <v>861</v>
      </c>
      <c r="G526" s="184" t="s">
        <v>245</v>
      </c>
      <c r="H526" s="185">
        <v>1</v>
      </c>
      <c r="I526" s="186"/>
      <c r="J526" s="187">
        <f>ROUND(I526*H526,2)</f>
        <v>0</v>
      </c>
      <c r="K526" s="183" t="s">
        <v>1</v>
      </c>
      <c r="L526" s="188"/>
      <c r="M526" s="189" t="s">
        <v>1</v>
      </c>
      <c r="N526" s="190" t="s">
        <v>42</v>
      </c>
      <c r="P526" s="143">
        <f>O526*H526</f>
        <v>0</v>
      </c>
      <c r="Q526" s="143">
        <v>0.13500000000000001</v>
      </c>
      <c r="R526" s="143">
        <f>Q526*H526</f>
        <v>0.13500000000000001</v>
      </c>
      <c r="S526" s="143">
        <v>0</v>
      </c>
      <c r="T526" s="144">
        <f>S526*H526</f>
        <v>0</v>
      </c>
      <c r="AR526" s="145" t="s">
        <v>392</v>
      </c>
      <c r="AT526" s="145" t="s">
        <v>301</v>
      </c>
      <c r="AU526" s="145" t="s">
        <v>87</v>
      </c>
      <c r="AY526" s="18" t="s">
        <v>120</v>
      </c>
      <c r="BE526" s="146">
        <f>IF(N526="základní",J526,0)</f>
        <v>0</v>
      </c>
      <c r="BF526" s="146">
        <f>IF(N526="snížená",J526,0)</f>
        <v>0</v>
      </c>
      <c r="BG526" s="146">
        <f>IF(N526="zákl. přenesená",J526,0)</f>
        <v>0</v>
      </c>
      <c r="BH526" s="146">
        <f>IF(N526="sníž. přenesená",J526,0)</f>
        <v>0</v>
      </c>
      <c r="BI526" s="146">
        <f>IF(N526="nulová",J526,0)</f>
        <v>0</v>
      </c>
      <c r="BJ526" s="18" t="s">
        <v>85</v>
      </c>
      <c r="BK526" s="146">
        <f>ROUND(I526*H526,2)</f>
        <v>0</v>
      </c>
      <c r="BL526" s="18" t="s">
        <v>300</v>
      </c>
      <c r="BM526" s="145" t="s">
        <v>862</v>
      </c>
    </row>
    <row r="527" spans="2:65" s="1" customFormat="1" ht="37.9" customHeight="1">
      <c r="B527" s="133"/>
      <c r="C527" s="181" t="s">
        <v>863</v>
      </c>
      <c r="D527" s="181" t="s">
        <v>301</v>
      </c>
      <c r="E527" s="182" t="s">
        <v>864</v>
      </c>
      <c r="F527" s="183" t="s">
        <v>865</v>
      </c>
      <c r="G527" s="184" t="s">
        <v>245</v>
      </c>
      <c r="H527" s="185">
        <v>1</v>
      </c>
      <c r="I527" s="186"/>
      <c r="J527" s="187">
        <f>ROUND(I527*H527,2)</f>
        <v>0</v>
      </c>
      <c r="K527" s="183" t="s">
        <v>1</v>
      </c>
      <c r="L527" s="188"/>
      <c r="M527" s="189" t="s">
        <v>1</v>
      </c>
      <c r="N527" s="190" t="s">
        <v>42</v>
      </c>
      <c r="P527" s="143">
        <f>O527*H527</f>
        <v>0</v>
      </c>
      <c r="Q527" s="143">
        <v>0.13500000000000001</v>
      </c>
      <c r="R527" s="143">
        <f>Q527*H527</f>
        <v>0.13500000000000001</v>
      </c>
      <c r="S527" s="143">
        <v>0</v>
      </c>
      <c r="T527" s="144">
        <f>S527*H527</f>
        <v>0</v>
      </c>
      <c r="AR527" s="145" t="s">
        <v>392</v>
      </c>
      <c r="AT527" s="145" t="s">
        <v>301</v>
      </c>
      <c r="AU527" s="145" t="s">
        <v>87</v>
      </c>
      <c r="AY527" s="18" t="s">
        <v>120</v>
      </c>
      <c r="BE527" s="146">
        <f>IF(N527="základní",J527,0)</f>
        <v>0</v>
      </c>
      <c r="BF527" s="146">
        <f>IF(N527="snížená",J527,0)</f>
        <v>0</v>
      </c>
      <c r="BG527" s="146">
        <f>IF(N527="zákl. přenesená",J527,0)</f>
        <v>0</v>
      </c>
      <c r="BH527" s="146">
        <f>IF(N527="sníž. přenesená",J527,0)</f>
        <v>0</v>
      </c>
      <c r="BI527" s="146">
        <f>IF(N527="nulová",J527,0)</f>
        <v>0</v>
      </c>
      <c r="BJ527" s="18" t="s">
        <v>85</v>
      </c>
      <c r="BK527" s="146">
        <f>ROUND(I527*H527,2)</f>
        <v>0</v>
      </c>
      <c r="BL527" s="18" t="s">
        <v>300</v>
      </c>
      <c r="BM527" s="145" t="s">
        <v>866</v>
      </c>
    </row>
    <row r="528" spans="2:65" s="1" customFormat="1" ht="24.2" customHeight="1">
      <c r="B528" s="133"/>
      <c r="C528" s="134" t="s">
        <v>867</v>
      </c>
      <c r="D528" s="134" t="s">
        <v>123</v>
      </c>
      <c r="E528" s="135" t="s">
        <v>868</v>
      </c>
      <c r="F528" s="136" t="s">
        <v>869</v>
      </c>
      <c r="G528" s="137" t="s">
        <v>245</v>
      </c>
      <c r="H528" s="138">
        <v>2</v>
      </c>
      <c r="I528" s="139"/>
      <c r="J528" s="140">
        <f>ROUND(I528*H528,2)</f>
        <v>0</v>
      </c>
      <c r="K528" s="136" t="s">
        <v>201</v>
      </c>
      <c r="L528" s="33"/>
      <c r="M528" s="141" t="s">
        <v>1</v>
      </c>
      <c r="N528" s="142" t="s">
        <v>42</v>
      </c>
      <c r="P528" s="143">
        <f>O528*H528</f>
        <v>0</v>
      </c>
      <c r="Q528" s="143">
        <v>2.5000000000000001E-4</v>
      </c>
      <c r="R528" s="143">
        <f>Q528*H528</f>
        <v>5.0000000000000001E-4</v>
      </c>
      <c r="S528" s="143">
        <v>0</v>
      </c>
      <c r="T528" s="144">
        <f>S528*H528</f>
        <v>0</v>
      </c>
      <c r="AR528" s="145" t="s">
        <v>300</v>
      </c>
      <c r="AT528" s="145" t="s">
        <v>123</v>
      </c>
      <c r="AU528" s="145" t="s">
        <v>87</v>
      </c>
      <c r="AY528" s="18" t="s">
        <v>120</v>
      </c>
      <c r="BE528" s="146">
        <f>IF(N528="základní",J528,0)</f>
        <v>0</v>
      </c>
      <c r="BF528" s="146">
        <f>IF(N528="snížená",J528,0)</f>
        <v>0</v>
      </c>
      <c r="BG528" s="146">
        <f>IF(N528="zákl. přenesená",J528,0)</f>
        <v>0</v>
      </c>
      <c r="BH528" s="146">
        <f>IF(N528="sníž. přenesená",J528,0)</f>
        <v>0</v>
      </c>
      <c r="BI528" s="146">
        <f>IF(N528="nulová",J528,0)</f>
        <v>0</v>
      </c>
      <c r="BJ528" s="18" t="s">
        <v>85</v>
      </c>
      <c r="BK528" s="146">
        <f>ROUND(I528*H528,2)</f>
        <v>0</v>
      </c>
      <c r="BL528" s="18" t="s">
        <v>300</v>
      </c>
      <c r="BM528" s="145" t="s">
        <v>870</v>
      </c>
    </row>
    <row r="529" spans="2:65" s="12" customFormat="1" ht="11.25">
      <c r="B529" s="154"/>
      <c r="D529" s="147" t="s">
        <v>204</v>
      </c>
      <c r="E529" s="155" t="s">
        <v>1</v>
      </c>
      <c r="F529" s="156" t="s">
        <v>871</v>
      </c>
      <c r="H529" s="157">
        <v>2</v>
      </c>
      <c r="I529" s="158"/>
      <c r="L529" s="154"/>
      <c r="M529" s="159"/>
      <c r="T529" s="160"/>
      <c r="AT529" s="155" t="s">
        <v>204</v>
      </c>
      <c r="AU529" s="155" t="s">
        <v>87</v>
      </c>
      <c r="AV529" s="12" t="s">
        <v>87</v>
      </c>
      <c r="AW529" s="12" t="s">
        <v>32</v>
      </c>
      <c r="AX529" s="12" t="s">
        <v>85</v>
      </c>
      <c r="AY529" s="155" t="s">
        <v>120</v>
      </c>
    </row>
    <row r="530" spans="2:65" s="1" customFormat="1" ht="49.15" customHeight="1">
      <c r="B530" s="133"/>
      <c r="C530" s="181" t="s">
        <v>872</v>
      </c>
      <c r="D530" s="181" t="s">
        <v>301</v>
      </c>
      <c r="E530" s="182" t="s">
        <v>873</v>
      </c>
      <c r="F530" s="183" t="s">
        <v>874</v>
      </c>
      <c r="G530" s="184" t="s">
        <v>245</v>
      </c>
      <c r="H530" s="185">
        <v>2</v>
      </c>
      <c r="I530" s="186"/>
      <c r="J530" s="187">
        <f>ROUND(I530*H530,2)</f>
        <v>0</v>
      </c>
      <c r="K530" s="183" t="s">
        <v>1</v>
      </c>
      <c r="L530" s="188"/>
      <c r="M530" s="189" t="s">
        <v>1</v>
      </c>
      <c r="N530" s="190" t="s">
        <v>42</v>
      </c>
      <c r="P530" s="143">
        <f>O530*H530</f>
        <v>0</v>
      </c>
      <c r="Q530" s="143">
        <v>1.7000000000000001E-2</v>
      </c>
      <c r="R530" s="143">
        <f>Q530*H530</f>
        <v>3.4000000000000002E-2</v>
      </c>
      <c r="S530" s="143">
        <v>0</v>
      </c>
      <c r="T530" s="144">
        <f>S530*H530</f>
        <v>0</v>
      </c>
      <c r="AR530" s="145" t="s">
        <v>392</v>
      </c>
      <c r="AT530" s="145" t="s">
        <v>301</v>
      </c>
      <c r="AU530" s="145" t="s">
        <v>87</v>
      </c>
      <c r="AY530" s="18" t="s">
        <v>120</v>
      </c>
      <c r="BE530" s="146">
        <f>IF(N530="základní",J530,0)</f>
        <v>0</v>
      </c>
      <c r="BF530" s="146">
        <f>IF(N530="snížená",J530,0)</f>
        <v>0</v>
      </c>
      <c r="BG530" s="146">
        <f>IF(N530="zákl. přenesená",J530,0)</f>
        <v>0</v>
      </c>
      <c r="BH530" s="146">
        <f>IF(N530="sníž. přenesená",J530,0)</f>
        <v>0</v>
      </c>
      <c r="BI530" s="146">
        <f>IF(N530="nulová",J530,0)</f>
        <v>0</v>
      </c>
      <c r="BJ530" s="18" t="s">
        <v>85</v>
      </c>
      <c r="BK530" s="146">
        <f>ROUND(I530*H530,2)</f>
        <v>0</v>
      </c>
      <c r="BL530" s="18" t="s">
        <v>300</v>
      </c>
      <c r="BM530" s="145" t="s">
        <v>875</v>
      </c>
    </row>
    <row r="531" spans="2:65" s="1" customFormat="1" ht="24.2" customHeight="1">
      <c r="B531" s="133"/>
      <c r="C531" s="134" t="s">
        <v>876</v>
      </c>
      <c r="D531" s="134" t="s">
        <v>123</v>
      </c>
      <c r="E531" s="135" t="s">
        <v>877</v>
      </c>
      <c r="F531" s="136" t="s">
        <v>878</v>
      </c>
      <c r="G531" s="137" t="s">
        <v>245</v>
      </c>
      <c r="H531" s="138">
        <v>14</v>
      </c>
      <c r="I531" s="139"/>
      <c r="J531" s="140">
        <f>ROUND(I531*H531,2)</f>
        <v>0</v>
      </c>
      <c r="K531" s="136" t="s">
        <v>201</v>
      </c>
      <c r="L531" s="33"/>
      <c r="M531" s="141" t="s">
        <v>1</v>
      </c>
      <c r="N531" s="142" t="s">
        <v>42</v>
      </c>
      <c r="P531" s="143">
        <f>O531*H531</f>
        <v>0</v>
      </c>
      <c r="Q531" s="143">
        <v>2.5999999999999998E-4</v>
      </c>
      <c r="R531" s="143">
        <f>Q531*H531</f>
        <v>3.6399999999999996E-3</v>
      </c>
      <c r="S531" s="143">
        <v>0</v>
      </c>
      <c r="T531" s="144">
        <f>S531*H531</f>
        <v>0</v>
      </c>
      <c r="AR531" s="145" t="s">
        <v>300</v>
      </c>
      <c r="AT531" s="145" t="s">
        <v>123</v>
      </c>
      <c r="AU531" s="145" t="s">
        <v>87</v>
      </c>
      <c r="AY531" s="18" t="s">
        <v>120</v>
      </c>
      <c r="BE531" s="146">
        <f>IF(N531="základní",J531,0)</f>
        <v>0</v>
      </c>
      <c r="BF531" s="146">
        <f>IF(N531="snížená",J531,0)</f>
        <v>0</v>
      </c>
      <c r="BG531" s="146">
        <f>IF(N531="zákl. přenesená",J531,0)</f>
        <v>0</v>
      </c>
      <c r="BH531" s="146">
        <f>IF(N531="sníž. přenesená",J531,0)</f>
        <v>0</v>
      </c>
      <c r="BI531" s="146">
        <f>IF(N531="nulová",J531,0)</f>
        <v>0</v>
      </c>
      <c r="BJ531" s="18" t="s">
        <v>85</v>
      </c>
      <c r="BK531" s="146">
        <f>ROUND(I531*H531,2)</f>
        <v>0</v>
      </c>
      <c r="BL531" s="18" t="s">
        <v>300</v>
      </c>
      <c r="BM531" s="145" t="s">
        <v>879</v>
      </c>
    </row>
    <row r="532" spans="2:65" s="12" customFormat="1" ht="11.25">
      <c r="B532" s="154"/>
      <c r="D532" s="147" t="s">
        <v>204</v>
      </c>
      <c r="E532" s="155" t="s">
        <v>1</v>
      </c>
      <c r="F532" s="156" t="s">
        <v>880</v>
      </c>
      <c r="H532" s="157">
        <v>1</v>
      </c>
      <c r="I532" s="158"/>
      <c r="L532" s="154"/>
      <c r="M532" s="159"/>
      <c r="T532" s="160"/>
      <c r="AT532" s="155" t="s">
        <v>204</v>
      </c>
      <c r="AU532" s="155" t="s">
        <v>87</v>
      </c>
      <c r="AV532" s="12" t="s">
        <v>87</v>
      </c>
      <c r="AW532" s="12" t="s">
        <v>32</v>
      </c>
      <c r="AX532" s="12" t="s">
        <v>77</v>
      </c>
      <c r="AY532" s="155" t="s">
        <v>120</v>
      </c>
    </row>
    <row r="533" spans="2:65" s="12" customFormat="1" ht="11.25">
      <c r="B533" s="154"/>
      <c r="D533" s="147" t="s">
        <v>204</v>
      </c>
      <c r="E533" s="155" t="s">
        <v>1</v>
      </c>
      <c r="F533" s="156" t="s">
        <v>881</v>
      </c>
      <c r="H533" s="157">
        <v>1</v>
      </c>
      <c r="I533" s="158"/>
      <c r="L533" s="154"/>
      <c r="M533" s="159"/>
      <c r="T533" s="160"/>
      <c r="AT533" s="155" t="s">
        <v>204</v>
      </c>
      <c r="AU533" s="155" t="s">
        <v>87</v>
      </c>
      <c r="AV533" s="12" t="s">
        <v>87</v>
      </c>
      <c r="AW533" s="12" t="s">
        <v>32</v>
      </c>
      <c r="AX533" s="12" t="s">
        <v>77</v>
      </c>
      <c r="AY533" s="155" t="s">
        <v>120</v>
      </c>
    </row>
    <row r="534" spans="2:65" s="12" customFormat="1" ht="11.25">
      <c r="B534" s="154"/>
      <c r="D534" s="147" t="s">
        <v>204</v>
      </c>
      <c r="E534" s="155" t="s">
        <v>1</v>
      </c>
      <c r="F534" s="156" t="s">
        <v>882</v>
      </c>
      <c r="H534" s="157">
        <v>9</v>
      </c>
      <c r="I534" s="158"/>
      <c r="L534" s="154"/>
      <c r="M534" s="159"/>
      <c r="T534" s="160"/>
      <c r="AT534" s="155" t="s">
        <v>204</v>
      </c>
      <c r="AU534" s="155" t="s">
        <v>87</v>
      </c>
      <c r="AV534" s="12" t="s">
        <v>87</v>
      </c>
      <c r="AW534" s="12" t="s">
        <v>32</v>
      </c>
      <c r="AX534" s="12" t="s">
        <v>77</v>
      </c>
      <c r="AY534" s="155" t="s">
        <v>120</v>
      </c>
    </row>
    <row r="535" spans="2:65" s="12" customFormat="1" ht="11.25">
      <c r="B535" s="154"/>
      <c r="D535" s="147" t="s">
        <v>204</v>
      </c>
      <c r="E535" s="155" t="s">
        <v>1</v>
      </c>
      <c r="F535" s="156" t="s">
        <v>883</v>
      </c>
      <c r="H535" s="157">
        <v>3</v>
      </c>
      <c r="I535" s="158"/>
      <c r="L535" s="154"/>
      <c r="M535" s="159"/>
      <c r="T535" s="160"/>
      <c r="AT535" s="155" t="s">
        <v>204</v>
      </c>
      <c r="AU535" s="155" t="s">
        <v>87</v>
      </c>
      <c r="AV535" s="12" t="s">
        <v>87</v>
      </c>
      <c r="AW535" s="12" t="s">
        <v>32</v>
      </c>
      <c r="AX535" s="12" t="s">
        <v>77</v>
      </c>
      <c r="AY535" s="155" t="s">
        <v>120</v>
      </c>
    </row>
    <row r="536" spans="2:65" s="14" customFormat="1" ht="11.25">
      <c r="B536" s="168"/>
      <c r="D536" s="147" t="s">
        <v>204</v>
      </c>
      <c r="E536" s="169" t="s">
        <v>1</v>
      </c>
      <c r="F536" s="170" t="s">
        <v>242</v>
      </c>
      <c r="H536" s="171">
        <v>14</v>
      </c>
      <c r="I536" s="172"/>
      <c r="L536" s="168"/>
      <c r="M536" s="173"/>
      <c r="T536" s="174"/>
      <c r="AT536" s="169" t="s">
        <v>204</v>
      </c>
      <c r="AU536" s="169" t="s">
        <v>87</v>
      </c>
      <c r="AV536" s="14" t="s">
        <v>202</v>
      </c>
      <c r="AW536" s="14" t="s">
        <v>32</v>
      </c>
      <c r="AX536" s="14" t="s">
        <v>85</v>
      </c>
      <c r="AY536" s="169" t="s">
        <v>120</v>
      </c>
    </row>
    <row r="537" spans="2:65" s="1" customFormat="1" ht="49.15" customHeight="1">
      <c r="B537" s="133"/>
      <c r="C537" s="181" t="s">
        <v>884</v>
      </c>
      <c r="D537" s="181" t="s">
        <v>301</v>
      </c>
      <c r="E537" s="182" t="s">
        <v>885</v>
      </c>
      <c r="F537" s="183" t="s">
        <v>886</v>
      </c>
      <c r="G537" s="184" t="s">
        <v>245</v>
      </c>
      <c r="H537" s="185">
        <v>1</v>
      </c>
      <c r="I537" s="186"/>
      <c r="J537" s="187">
        <f>ROUND(I537*H537,2)</f>
        <v>0</v>
      </c>
      <c r="K537" s="183" t="s">
        <v>1</v>
      </c>
      <c r="L537" s="188"/>
      <c r="M537" s="189" t="s">
        <v>1</v>
      </c>
      <c r="N537" s="190" t="s">
        <v>42</v>
      </c>
      <c r="P537" s="143">
        <f>O537*H537</f>
        <v>0</v>
      </c>
      <c r="Q537" s="143">
        <v>2.1000000000000001E-2</v>
      </c>
      <c r="R537" s="143">
        <f>Q537*H537</f>
        <v>2.1000000000000001E-2</v>
      </c>
      <c r="S537" s="143">
        <v>0</v>
      </c>
      <c r="T537" s="144">
        <f>S537*H537</f>
        <v>0</v>
      </c>
      <c r="AR537" s="145" t="s">
        <v>392</v>
      </c>
      <c r="AT537" s="145" t="s">
        <v>301</v>
      </c>
      <c r="AU537" s="145" t="s">
        <v>87</v>
      </c>
      <c r="AY537" s="18" t="s">
        <v>120</v>
      </c>
      <c r="BE537" s="146">
        <f>IF(N537="základní",J537,0)</f>
        <v>0</v>
      </c>
      <c r="BF537" s="146">
        <f>IF(N537="snížená",J537,0)</f>
        <v>0</v>
      </c>
      <c r="BG537" s="146">
        <f>IF(N537="zákl. přenesená",J537,0)</f>
        <v>0</v>
      </c>
      <c r="BH537" s="146">
        <f>IF(N537="sníž. přenesená",J537,0)</f>
        <v>0</v>
      </c>
      <c r="BI537" s="146">
        <f>IF(N537="nulová",J537,0)</f>
        <v>0</v>
      </c>
      <c r="BJ537" s="18" t="s">
        <v>85</v>
      </c>
      <c r="BK537" s="146">
        <f>ROUND(I537*H537,2)</f>
        <v>0</v>
      </c>
      <c r="BL537" s="18" t="s">
        <v>300</v>
      </c>
      <c r="BM537" s="145" t="s">
        <v>887</v>
      </c>
    </row>
    <row r="538" spans="2:65" s="1" customFormat="1" ht="49.15" customHeight="1">
      <c r="B538" s="133"/>
      <c r="C538" s="181" t="s">
        <v>888</v>
      </c>
      <c r="D538" s="181" t="s">
        <v>301</v>
      </c>
      <c r="E538" s="182" t="s">
        <v>889</v>
      </c>
      <c r="F538" s="183" t="s">
        <v>890</v>
      </c>
      <c r="G538" s="184" t="s">
        <v>245</v>
      </c>
      <c r="H538" s="185">
        <v>1</v>
      </c>
      <c r="I538" s="186"/>
      <c r="J538" s="187">
        <f>ROUND(I538*H538,2)</f>
        <v>0</v>
      </c>
      <c r="K538" s="183" t="s">
        <v>1</v>
      </c>
      <c r="L538" s="188"/>
      <c r="M538" s="189" t="s">
        <v>1</v>
      </c>
      <c r="N538" s="190" t="s">
        <v>42</v>
      </c>
      <c r="P538" s="143">
        <f>O538*H538</f>
        <v>0</v>
      </c>
      <c r="Q538" s="143">
        <v>2.1000000000000001E-2</v>
      </c>
      <c r="R538" s="143">
        <f>Q538*H538</f>
        <v>2.1000000000000001E-2</v>
      </c>
      <c r="S538" s="143">
        <v>0</v>
      </c>
      <c r="T538" s="144">
        <f>S538*H538</f>
        <v>0</v>
      </c>
      <c r="AR538" s="145" t="s">
        <v>392</v>
      </c>
      <c r="AT538" s="145" t="s">
        <v>301</v>
      </c>
      <c r="AU538" s="145" t="s">
        <v>87</v>
      </c>
      <c r="AY538" s="18" t="s">
        <v>120</v>
      </c>
      <c r="BE538" s="146">
        <f>IF(N538="základní",J538,0)</f>
        <v>0</v>
      </c>
      <c r="BF538" s="146">
        <f>IF(N538="snížená",J538,0)</f>
        <v>0</v>
      </c>
      <c r="BG538" s="146">
        <f>IF(N538="zákl. přenesená",J538,0)</f>
        <v>0</v>
      </c>
      <c r="BH538" s="146">
        <f>IF(N538="sníž. přenesená",J538,0)</f>
        <v>0</v>
      </c>
      <c r="BI538" s="146">
        <f>IF(N538="nulová",J538,0)</f>
        <v>0</v>
      </c>
      <c r="BJ538" s="18" t="s">
        <v>85</v>
      </c>
      <c r="BK538" s="146">
        <f>ROUND(I538*H538,2)</f>
        <v>0</v>
      </c>
      <c r="BL538" s="18" t="s">
        <v>300</v>
      </c>
      <c r="BM538" s="145" t="s">
        <v>891</v>
      </c>
    </row>
    <row r="539" spans="2:65" s="1" customFormat="1" ht="49.15" customHeight="1">
      <c r="B539" s="133"/>
      <c r="C539" s="181" t="s">
        <v>892</v>
      </c>
      <c r="D539" s="181" t="s">
        <v>301</v>
      </c>
      <c r="E539" s="182" t="s">
        <v>893</v>
      </c>
      <c r="F539" s="183" t="s">
        <v>894</v>
      </c>
      <c r="G539" s="184" t="s">
        <v>245</v>
      </c>
      <c r="H539" s="185">
        <v>9</v>
      </c>
      <c r="I539" s="186"/>
      <c r="J539" s="187">
        <f>ROUND(I539*H539,2)</f>
        <v>0</v>
      </c>
      <c r="K539" s="183" t="s">
        <v>1</v>
      </c>
      <c r="L539" s="188"/>
      <c r="M539" s="189" t="s">
        <v>1</v>
      </c>
      <c r="N539" s="190" t="s">
        <v>42</v>
      </c>
      <c r="P539" s="143">
        <f>O539*H539</f>
        <v>0</v>
      </c>
      <c r="Q539" s="143">
        <v>2.9000000000000001E-2</v>
      </c>
      <c r="R539" s="143">
        <f>Q539*H539</f>
        <v>0.26100000000000001</v>
      </c>
      <c r="S539" s="143">
        <v>0</v>
      </c>
      <c r="T539" s="144">
        <f>S539*H539</f>
        <v>0</v>
      </c>
      <c r="AR539" s="145" t="s">
        <v>392</v>
      </c>
      <c r="AT539" s="145" t="s">
        <v>301</v>
      </c>
      <c r="AU539" s="145" t="s">
        <v>87</v>
      </c>
      <c r="AY539" s="18" t="s">
        <v>120</v>
      </c>
      <c r="BE539" s="146">
        <f>IF(N539="základní",J539,0)</f>
        <v>0</v>
      </c>
      <c r="BF539" s="146">
        <f>IF(N539="snížená",J539,0)</f>
        <v>0</v>
      </c>
      <c r="BG539" s="146">
        <f>IF(N539="zákl. přenesená",J539,0)</f>
        <v>0</v>
      </c>
      <c r="BH539" s="146">
        <f>IF(N539="sníž. přenesená",J539,0)</f>
        <v>0</v>
      </c>
      <c r="BI539" s="146">
        <f>IF(N539="nulová",J539,0)</f>
        <v>0</v>
      </c>
      <c r="BJ539" s="18" t="s">
        <v>85</v>
      </c>
      <c r="BK539" s="146">
        <f>ROUND(I539*H539,2)</f>
        <v>0</v>
      </c>
      <c r="BL539" s="18" t="s">
        <v>300</v>
      </c>
      <c r="BM539" s="145" t="s">
        <v>895</v>
      </c>
    </row>
    <row r="540" spans="2:65" s="1" customFormat="1" ht="55.5" customHeight="1">
      <c r="B540" s="133"/>
      <c r="C540" s="181" t="s">
        <v>896</v>
      </c>
      <c r="D540" s="181" t="s">
        <v>301</v>
      </c>
      <c r="E540" s="182" t="s">
        <v>897</v>
      </c>
      <c r="F540" s="183" t="s">
        <v>898</v>
      </c>
      <c r="G540" s="184" t="s">
        <v>245</v>
      </c>
      <c r="H540" s="185">
        <v>3</v>
      </c>
      <c r="I540" s="186"/>
      <c r="J540" s="187">
        <f>ROUND(I540*H540,2)</f>
        <v>0</v>
      </c>
      <c r="K540" s="183" t="s">
        <v>1</v>
      </c>
      <c r="L540" s="188"/>
      <c r="M540" s="189" t="s">
        <v>1</v>
      </c>
      <c r="N540" s="190" t="s">
        <v>42</v>
      </c>
      <c r="P540" s="143">
        <f>O540*H540</f>
        <v>0</v>
      </c>
      <c r="Q540" s="143">
        <v>2.9000000000000001E-2</v>
      </c>
      <c r="R540" s="143">
        <f>Q540*H540</f>
        <v>8.7000000000000008E-2</v>
      </c>
      <c r="S540" s="143">
        <v>0</v>
      </c>
      <c r="T540" s="144">
        <f>S540*H540</f>
        <v>0</v>
      </c>
      <c r="AR540" s="145" t="s">
        <v>392</v>
      </c>
      <c r="AT540" s="145" t="s">
        <v>301</v>
      </c>
      <c r="AU540" s="145" t="s">
        <v>87</v>
      </c>
      <c r="AY540" s="18" t="s">
        <v>120</v>
      </c>
      <c r="BE540" s="146">
        <f>IF(N540="základní",J540,0)</f>
        <v>0</v>
      </c>
      <c r="BF540" s="146">
        <f>IF(N540="snížená",J540,0)</f>
        <v>0</v>
      </c>
      <c r="BG540" s="146">
        <f>IF(N540="zákl. přenesená",J540,0)</f>
        <v>0</v>
      </c>
      <c r="BH540" s="146">
        <f>IF(N540="sníž. přenesená",J540,0)</f>
        <v>0</v>
      </c>
      <c r="BI540" s="146">
        <f>IF(N540="nulová",J540,0)</f>
        <v>0</v>
      </c>
      <c r="BJ540" s="18" t="s">
        <v>85</v>
      </c>
      <c r="BK540" s="146">
        <f>ROUND(I540*H540,2)</f>
        <v>0</v>
      </c>
      <c r="BL540" s="18" t="s">
        <v>300</v>
      </c>
      <c r="BM540" s="145" t="s">
        <v>899</v>
      </c>
    </row>
    <row r="541" spans="2:65" s="1" customFormat="1" ht="24.2" customHeight="1">
      <c r="B541" s="133"/>
      <c r="C541" s="134" t="s">
        <v>900</v>
      </c>
      <c r="D541" s="134" t="s">
        <v>123</v>
      </c>
      <c r="E541" s="135" t="s">
        <v>901</v>
      </c>
      <c r="F541" s="136" t="s">
        <v>902</v>
      </c>
      <c r="G541" s="137" t="s">
        <v>214</v>
      </c>
      <c r="H541" s="138">
        <v>445</v>
      </c>
      <c r="I541" s="139"/>
      <c r="J541" s="140">
        <f>ROUND(I541*H541,2)</f>
        <v>0</v>
      </c>
      <c r="K541" s="136" t="s">
        <v>201</v>
      </c>
      <c r="L541" s="33"/>
      <c r="M541" s="141" t="s">
        <v>1</v>
      </c>
      <c r="N541" s="142" t="s">
        <v>42</v>
      </c>
      <c r="P541" s="143">
        <f>O541*H541</f>
        <v>0</v>
      </c>
      <c r="Q541" s="143">
        <v>2.0000000000000002E-5</v>
      </c>
      <c r="R541" s="143">
        <f>Q541*H541</f>
        <v>8.8999999999999999E-3</v>
      </c>
      <c r="S541" s="143">
        <v>0</v>
      </c>
      <c r="T541" s="144">
        <f>S541*H541</f>
        <v>0</v>
      </c>
      <c r="AR541" s="145" t="s">
        <v>300</v>
      </c>
      <c r="AT541" s="145" t="s">
        <v>123</v>
      </c>
      <c r="AU541" s="145" t="s">
        <v>87</v>
      </c>
      <c r="AY541" s="18" t="s">
        <v>120</v>
      </c>
      <c r="BE541" s="146">
        <f>IF(N541="základní",J541,0)</f>
        <v>0</v>
      </c>
      <c r="BF541" s="146">
        <f>IF(N541="snížená",J541,0)</f>
        <v>0</v>
      </c>
      <c r="BG541" s="146">
        <f>IF(N541="zákl. přenesená",J541,0)</f>
        <v>0</v>
      </c>
      <c r="BH541" s="146">
        <f>IF(N541="sníž. přenesená",J541,0)</f>
        <v>0</v>
      </c>
      <c r="BI541" s="146">
        <f>IF(N541="nulová",J541,0)</f>
        <v>0</v>
      </c>
      <c r="BJ541" s="18" t="s">
        <v>85</v>
      </c>
      <c r="BK541" s="146">
        <f>ROUND(I541*H541,2)</f>
        <v>0</v>
      </c>
      <c r="BL541" s="18" t="s">
        <v>300</v>
      </c>
      <c r="BM541" s="145" t="s">
        <v>903</v>
      </c>
    </row>
    <row r="542" spans="2:65" s="1" customFormat="1" ht="19.5">
      <c r="B542" s="33"/>
      <c r="D542" s="147" t="s">
        <v>129</v>
      </c>
      <c r="F542" s="148" t="s">
        <v>904</v>
      </c>
      <c r="I542" s="149"/>
      <c r="L542" s="33"/>
      <c r="M542" s="150"/>
      <c r="T542" s="57"/>
      <c r="AT542" s="18" t="s">
        <v>129</v>
      </c>
      <c r="AU542" s="18" t="s">
        <v>87</v>
      </c>
    </row>
    <row r="543" spans="2:65" s="12" customFormat="1" ht="11.25">
      <c r="B543" s="154"/>
      <c r="D543" s="147" t="s">
        <v>204</v>
      </c>
      <c r="E543" s="155" t="s">
        <v>1</v>
      </c>
      <c r="F543" s="156" t="s">
        <v>216</v>
      </c>
      <c r="H543" s="157">
        <v>3</v>
      </c>
      <c r="I543" s="158"/>
      <c r="L543" s="154"/>
      <c r="M543" s="159"/>
      <c r="T543" s="160"/>
      <c r="AT543" s="155" t="s">
        <v>204</v>
      </c>
      <c r="AU543" s="155" t="s">
        <v>87</v>
      </c>
      <c r="AV543" s="12" t="s">
        <v>87</v>
      </c>
      <c r="AW543" s="12" t="s">
        <v>32</v>
      </c>
      <c r="AX543" s="12" t="s">
        <v>77</v>
      </c>
      <c r="AY543" s="155" t="s">
        <v>120</v>
      </c>
    </row>
    <row r="544" spans="2:65" s="12" customFormat="1" ht="11.25">
      <c r="B544" s="154"/>
      <c r="D544" s="147" t="s">
        <v>204</v>
      </c>
      <c r="E544" s="155" t="s">
        <v>1</v>
      </c>
      <c r="F544" s="156" t="s">
        <v>216</v>
      </c>
      <c r="H544" s="157">
        <v>3</v>
      </c>
      <c r="I544" s="158"/>
      <c r="L544" s="154"/>
      <c r="M544" s="159"/>
      <c r="T544" s="160"/>
      <c r="AT544" s="155" t="s">
        <v>204</v>
      </c>
      <c r="AU544" s="155" t="s">
        <v>87</v>
      </c>
      <c r="AV544" s="12" t="s">
        <v>87</v>
      </c>
      <c r="AW544" s="12" t="s">
        <v>32</v>
      </c>
      <c r="AX544" s="12" t="s">
        <v>77</v>
      </c>
      <c r="AY544" s="155" t="s">
        <v>120</v>
      </c>
    </row>
    <row r="545" spans="2:51" s="12" customFormat="1" ht="11.25">
      <c r="B545" s="154"/>
      <c r="D545" s="147" t="s">
        <v>204</v>
      </c>
      <c r="E545" s="155" t="s">
        <v>1</v>
      </c>
      <c r="F545" s="156" t="s">
        <v>217</v>
      </c>
      <c r="H545" s="157">
        <v>5</v>
      </c>
      <c r="I545" s="158"/>
      <c r="L545" s="154"/>
      <c r="M545" s="159"/>
      <c r="T545" s="160"/>
      <c r="AT545" s="155" t="s">
        <v>204</v>
      </c>
      <c r="AU545" s="155" t="s">
        <v>87</v>
      </c>
      <c r="AV545" s="12" t="s">
        <v>87</v>
      </c>
      <c r="AW545" s="12" t="s">
        <v>32</v>
      </c>
      <c r="AX545" s="12" t="s">
        <v>77</v>
      </c>
      <c r="AY545" s="155" t="s">
        <v>120</v>
      </c>
    </row>
    <row r="546" spans="2:51" s="12" customFormat="1" ht="11.25">
      <c r="B546" s="154"/>
      <c r="D546" s="147" t="s">
        <v>204</v>
      </c>
      <c r="E546" s="155" t="s">
        <v>1</v>
      </c>
      <c r="F546" s="156" t="s">
        <v>218</v>
      </c>
      <c r="H546" s="157">
        <v>18.8</v>
      </c>
      <c r="I546" s="158"/>
      <c r="L546" s="154"/>
      <c r="M546" s="159"/>
      <c r="T546" s="160"/>
      <c r="AT546" s="155" t="s">
        <v>204</v>
      </c>
      <c r="AU546" s="155" t="s">
        <v>87</v>
      </c>
      <c r="AV546" s="12" t="s">
        <v>87</v>
      </c>
      <c r="AW546" s="12" t="s">
        <v>32</v>
      </c>
      <c r="AX546" s="12" t="s">
        <v>77</v>
      </c>
      <c r="AY546" s="155" t="s">
        <v>120</v>
      </c>
    </row>
    <row r="547" spans="2:51" s="12" customFormat="1" ht="11.25">
      <c r="B547" s="154"/>
      <c r="D547" s="147" t="s">
        <v>204</v>
      </c>
      <c r="E547" s="155" t="s">
        <v>1</v>
      </c>
      <c r="F547" s="156" t="s">
        <v>219</v>
      </c>
      <c r="H547" s="157">
        <v>9.1999999999999993</v>
      </c>
      <c r="I547" s="158"/>
      <c r="L547" s="154"/>
      <c r="M547" s="159"/>
      <c r="T547" s="160"/>
      <c r="AT547" s="155" t="s">
        <v>204</v>
      </c>
      <c r="AU547" s="155" t="s">
        <v>87</v>
      </c>
      <c r="AV547" s="12" t="s">
        <v>87</v>
      </c>
      <c r="AW547" s="12" t="s">
        <v>32</v>
      </c>
      <c r="AX547" s="12" t="s">
        <v>77</v>
      </c>
      <c r="AY547" s="155" t="s">
        <v>120</v>
      </c>
    </row>
    <row r="548" spans="2:51" s="12" customFormat="1" ht="11.25">
      <c r="B548" s="154"/>
      <c r="D548" s="147" t="s">
        <v>204</v>
      </c>
      <c r="E548" s="155" t="s">
        <v>1</v>
      </c>
      <c r="F548" s="156" t="s">
        <v>220</v>
      </c>
      <c r="H548" s="157">
        <v>32.4</v>
      </c>
      <c r="I548" s="158"/>
      <c r="L548" s="154"/>
      <c r="M548" s="159"/>
      <c r="T548" s="160"/>
      <c r="AT548" s="155" t="s">
        <v>204</v>
      </c>
      <c r="AU548" s="155" t="s">
        <v>87</v>
      </c>
      <c r="AV548" s="12" t="s">
        <v>87</v>
      </c>
      <c r="AW548" s="12" t="s">
        <v>32</v>
      </c>
      <c r="AX548" s="12" t="s">
        <v>77</v>
      </c>
      <c r="AY548" s="155" t="s">
        <v>120</v>
      </c>
    </row>
    <row r="549" spans="2:51" s="12" customFormat="1" ht="11.25">
      <c r="B549" s="154"/>
      <c r="D549" s="147" t="s">
        <v>204</v>
      </c>
      <c r="E549" s="155" t="s">
        <v>1</v>
      </c>
      <c r="F549" s="156" t="s">
        <v>221</v>
      </c>
      <c r="H549" s="157">
        <v>10.8</v>
      </c>
      <c r="I549" s="158"/>
      <c r="L549" s="154"/>
      <c r="M549" s="159"/>
      <c r="T549" s="160"/>
      <c r="AT549" s="155" t="s">
        <v>204</v>
      </c>
      <c r="AU549" s="155" t="s">
        <v>87</v>
      </c>
      <c r="AV549" s="12" t="s">
        <v>87</v>
      </c>
      <c r="AW549" s="12" t="s">
        <v>32</v>
      </c>
      <c r="AX549" s="12" t="s">
        <v>77</v>
      </c>
      <c r="AY549" s="155" t="s">
        <v>120</v>
      </c>
    </row>
    <row r="550" spans="2:51" s="12" customFormat="1" ht="11.25">
      <c r="B550" s="154"/>
      <c r="D550" s="147" t="s">
        <v>204</v>
      </c>
      <c r="E550" s="155" t="s">
        <v>1</v>
      </c>
      <c r="F550" s="156" t="s">
        <v>222</v>
      </c>
      <c r="H550" s="157">
        <v>62.4</v>
      </c>
      <c r="I550" s="158"/>
      <c r="L550" s="154"/>
      <c r="M550" s="159"/>
      <c r="T550" s="160"/>
      <c r="AT550" s="155" t="s">
        <v>204</v>
      </c>
      <c r="AU550" s="155" t="s">
        <v>87</v>
      </c>
      <c r="AV550" s="12" t="s">
        <v>87</v>
      </c>
      <c r="AW550" s="12" t="s">
        <v>32</v>
      </c>
      <c r="AX550" s="12" t="s">
        <v>77</v>
      </c>
      <c r="AY550" s="155" t="s">
        <v>120</v>
      </c>
    </row>
    <row r="551" spans="2:51" s="12" customFormat="1" ht="11.25">
      <c r="B551" s="154"/>
      <c r="D551" s="147" t="s">
        <v>204</v>
      </c>
      <c r="E551" s="155" t="s">
        <v>1</v>
      </c>
      <c r="F551" s="156" t="s">
        <v>223</v>
      </c>
      <c r="H551" s="157">
        <v>6.7</v>
      </c>
      <c r="I551" s="158"/>
      <c r="L551" s="154"/>
      <c r="M551" s="159"/>
      <c r="T551" s="160"/>
      <c r="AT551" s="155" t="s">
        <v>204</v>
      </c>
      <c r="AU551" s="155" t="s">
        <v>87</v>
      </c>
      <c r="AV551" s="12" t="s">
        <v>87</v>
      </c>
      <c r="AW551" s="12" t="s">
        <v>32</v>
      </c>
      <c r="AX551" s="12" t="s">
        <v>77</v>
      </c>
      <c r="AY551" s="155" t="s">
        <v>120</v>
      </c>
    </row>
    <row r="552" spans="2:51" s="12" customFormat="1" ht="11.25">
      <c r="B552" s="154"/>
      <c r="D552" s="147" t="s">
        <v>204</v>
      </c>
      <c r="E552" s="155" t="s">
        <v>1</v>
      </c>
      <c r="F552" s="156" t="s">
        <v>224</v>
      </c>
      <c r="H552" s="157">
        <v>6.55</v>
      </c>
      <c r="I552" s="158"/>
      <c r="L552" s="154"/>
      <c r="M552" s="159"/>
      <c r="T552" s="160"/>
      <c r="AT552" s="155" t="s">
        <v>204</v>
      </c>
      <c r="AU552" s="155" t="s">
        <v>87</v>
      </c>
      <c r="AV552" s="12" t="s">
        <v>87</v>
      </c>
      <c r="AW552" s="12" t="s">
        <v>32</v>
      </c>
      <c r="AX552" s="12" t="s">
        <v>77</v>
      </c>
      <c r="AY552" s="155" t="s">
        <v>120</v>
      </c>
    </row>
    <row r="553" spans="2:51" s="12" customFormat="1" ht="11.25">
      <c r="B553" s="154"/>
      <c r="D553" s="147" t="s">
        <v>204</v>
      </c>
      <c r="E553" s="155" t="s">
        <v>1</v>
      </c>
      <c r="F553" s="156" t="s">
        <v>224</v>
      </c>
      <c r="H553" s="157">
        <v>6.55</v>
      </c>
      <c r="I553" s="158"/>
      <c r="L553" s="154"/>
      <c r="M553" s="159"/>
      <c r="T553" s="160"/>
      <c r="AT553" s="155" t="s">
        <v>204</v>
      </c>
      <c r="AU553" s="155" t="s">
        <v>87</v>
      </c>
      <c r="AV553" s="12" t="s">
        <v>87</v>
      </c>
      <c r="AW553" s="12" t="s">
        <v>32</v>
      </c>
      <c r="AX553" s="12" t="s">
        <v>77</v>
      </c>
      <c r="AY553" s="155" t="s">
        <v>120</v>
      </c>
    </row>
    <row r="554" spans="2:51" s="12" customFormat="1" ht="11.25">
      <c r="B554" s="154"/>
      <c r="D554" s="147" t="s">
        <v>204</v>
      </c>
      <c r="E554" s="155" t="s">
        <v>1</v>
      </c>
      <c r="F554" s="156" t="s">
        <v>225</v>
      </c>
      <c r="H554" s="157">
        <v>108</v>
      </c>
      <c r="I554" s="158"/>
      <c r="L554" s="154"/>
      <c r="M554" s="159"/>
      <c r="T554" s="160"/>
      <c r="AT554" s="155" t="s">
        <v>204</v>
      </c>
      <c r="AU554" s="155" t="s">
        <v>87</v>
      </c>
      <c r="AV554" s="12" t="s">
        <v>87</v>
      </c>
      <c r="AW554" s="12" t="s">
        <v>32</v>
      </c>
      <c r="AX554" s="12" t="s">
        <v>77</v>
      </c>
      <c r="AY554" s="155" t="s">
        <v>120</v>
      </c>
    </row>
    <row r="555" spans="2:51" s="12" customFormat="1" ht="11.25">
      <c r="B555" s="154"/>
      <c r="D555" s="147" t="s">
        <v>204</v>
      </c>
      <c r="E555" s="155" t="s">
        <v>1</v>
      </c>
      <c r="F555" s="156" t="s">
        <v>226</v>
      </c>
      <c r="H555" s="157">
        <v>8.4</v>
      </c>
      <c r="I555" s="158"/>
      <c r="L555" s="154"/>
      <c r="M555" s="159"/>
      <c r="T555" s="160"/>
      <c r="AT555" s="155" t="s">
        <v>204</v>
      </c>
      <c r="AU555" s="155" t="s">
        <v>87</v>
      </c>
      <c r="AV555" s="12" t="s">
        <v>87</v>
      </c>
      <c r="AW555" s="12" t="s">
        <v>32</v>
      </c>
      <c r="AX555" s="12" t="s">
        <v>77</v>
      </c>
      <c r="AY555" s="155" t="s">
        <v>120</v>
      </c>
    </row>
    <row r="556" spans="2:51" s="12" customFormat="1" ht="11.25">
      <c r="B556" s="154"/>
      <c r="D556" s="147" t="s">
        <v>204</v>
      </c>
      <c r="E556" s="155" t="s">
        <v>1</v>
      </c>
      <c r="F556" s="156" t="s">
        <v>227</v>
      </c>
      <c r="H556" s="157">
        <v>9.15</v>
      </c>
      <c r="I556" s="158"/>
      <c r="L556" s="154"/>
      <c r="M556" s="159"/>
      <c r="T556" s="160"/>
      <c r="AT556" s="155" t="s">
        <v>204</v>
      </c>
      <c r="AU556" s="155" t="s">
        <v>87</v>
      </c>
      <c r="AV556" s="12" t="s">
        <v>87</v>
      </c>
      <c r="AW556" s="12" t="s">
        <v>32</v>
      </c>
      <c r="AX556" s="12" t="s">
        <v>77</v>
      </c>
      <c r="AY556" s="155" t="s">
        <v>120</v>
      </c>
    </row>
    <row r="557" spans="2:51" s="12" customFormat="1" ht="11.25">
      <c r="B557" s="154"/>
      <c r="D557" s="147" t="s">
        <v>204</v>
      </c>
      <c r="E557" s="155" t="s">
        <v>1</v>
      </c>
      <c r="F557" s="156" t="s">
        <v>228</v>
      </c>
      <c r="H557" s="157">
        <v>6.15</v>
      </c>
      <c r="I557" s="158"/>
      <c r="L557" s="154"/>
      <c r="M557" s="159"/>
      <c r="T557" s="160"/>
      <c r="AT557" s="155" t="s">
        <v>204</v>
      </c>
      <c r="AU557" s="155" t="s">
        <v>87</v>
      </c>
      <c r="AV557" s="12" t="s">
        <v>87</v>
      </c>
      <c r="AW557" s="12" t="s">
        <v>32</v>
      </c>
      <c r="AX557" s="12" t="s">
        <v>77</v>
      </c>
      <c r="AY557" s="155" t="s">
        <v>120</v>
      </c>
    </row>
    <row r="558" spans="2:51" s="12" customFormat="1" ht="11.25">
      <c r="B558" s="154"/>
      <c r="D558" s="147" t="s">
        <v>204</v>
      </c>
      <c r="E558" s="155" t="s">
        <v>1</v>
      </c>
      <c r="F558" s="156" t="s">
        <v>229</v>
      </c>
      <c r="H558" s="157">
        <v>21.6</v>
      </c>
      <c r="I558" s="158"/>
      <c r="L558" s="154"/>
      <c r="M558" s="159"/>
      <c r="T558" s="160"/>
      <c r="AT558" s="155" t="s">
        <v>204</v>
      </c>
      <c r="AU558" s="155" t="s">
        <v>87</v>
      </c>
      <c r="AV558" s="12" t="s">
        <v>87</v>
      </c>
      <c r="AW558" s="12" t="s">
        <v>32</v>
      </c>
      <c r="AX558" s="12" t="s">
        <v>77</v>
      </c>
      <c r="AY558" s="155" t="s">
        <v>120</v>
      </c>
    </row>
    <row r="559" spans="2:51" s="12" customFormat="1" ht="11.25">
      <c r="B559" s="154"/>
      <c r="D559" s="147" t="s">
        <v>204</v>
      </c>
      <c r="E559" s="155" t="s">
        <v>1</v>
      </c>
      <c r="F559" s="156" t="s">
        <v>230</v>
      </c>
      <c r="H559" s="157">
        <v>11.7</v>
      </c>
      <c r="I559" s="158"/>
      <c r="L559" s="154"/>
      <c r="M559" s="159"/>
      <c r="T559" s="160"/>
      <c r="AT559" s="155" t="s">
        <v>204</v>
      </c>
      <c r="AU559" s="155" t="s">
        <v>87</v>
      </c>
      <c r="AV559" s="12" t="s">
        <v>87</v>
      </c>
      <c r="AW559" s="12" t="s">
        <v>32</v>
      </c>
      <c r="AX559" s="12" t="s">
        <v>77</v>
      </c>
      <c r="AY559" s="155" t="s">
        <v>120</v>
      </c>
    </row>
    <row r="560" spans="2:51" s="12" customFormat="1" ht="11.25">
      <c r="B560" s="154"/>
      <c r="D560" s="147" t="s">
        <v>204</v>
      </c>
      <c r="E560" s="155" t="s">
        <v>1</v>
      </c>
      <c r="F560" s="156" t="s">
        <v>231</v>
      </c>
      <c r="H560" s="157">
        <v>70.5</v>
      </c>
      <c r="I560" s="158"/>
      <c r="L560" s="154"/>
      <c r="M560" s="159"/>
      <c r="T560" s="160"/>
      <c r="AT560" s="155" t="s">
        <v>204</v>
      </c>
      <c r="AU560" s="155" t="s">
        <v>87</v>
      </c>
      <c r="AV560" s="12" t="s">
        <v>87</v>
      </c>
      <c r="AW560" s="12" t="s">
        <v>32</v>
      </c>
      <c r="AX560" s="12" t="s">
        <v>77</v>
      </c>
      <c r="AY560" s="155" t="s">
        <v>120</v>
      </c>
    </row>
    <row r="561" spans="2:65" s="12" customFormat="1" ht="11.25">
      <c r="B561" s="154"/>
      <c r="D561" s="147" t="s">
        <v>204</v>
      </c>
      <c r="E561" s="155" t="s">
        <v>1</v>
      </c>
      <c r="F561" s="156" t="s">
        <v>232</v>
      </c>
      <c r="H561" s="157">
        <v>8.25</v>
      </c>
      <c r="I561" s="158"/>
      <c r="L561" s="154"/>
      <c r="M561" s="159"/>
      <c r="T561" s="160"/>
      <c r="AT561" s="155" t="s">
        <v>204</v>
      </c>
      <c r="AU561" s="155" t="s">
        <v>87</v>
      </c>
      <c r="AV561" s="12" t="s">
        <v>87</v>
      </c>
      <c r="AW561" s="12" t="s">
        <v>32</v>
      </c>
      <c r="AX561" s="12" t="s">
        <v>77</v>
      </c>
      <c r="AY561" s="155" t="s">
        <v>120</v>
      </c>
    </row>
    <row r="562" spans="2:65" s="12" customFormat="1" ht="11.25">
      <c r="B562" s="154"/>
      <c r="D562" s="147" t="s">
        <v>204</v>
      </c>
      <c r="E562" s="155" t="s">
        <v>1</v>
      </c>
      <c r="F562" s="156" t="s">
        <v>232</v>
      </c>
      <c r="H562" s="157">
        <v>8.25</v>
      </c>
      <c r="I562" s="158"/>
      <c r="L562" s="154"/>
      <c r="M562" s="159"/>
      <c r="T562" s="160"/>
      <c r="AT562" s="155" t="s">
        <v>204</v>
      </c>
      <c r="AU562" s="155" t="s">
        <v>87</v>
      </c>
      <c r="AV562" s="12" t="s">
        <v>87</v>
      </c>
      <c r="AW562" s="12" t="s">
        <v>32</v>
      </c>
      <c r="AX562" s="12" t="s">
        <v>77</v>
      </c>
      <c r="AY562" s="155" t="s">
        <v>120</v>
      </c>
    </row>
    <row r="563" spans="2:65" s="12" customFormat="1" ht="11.25">
      <c r="B563" s="154"/>
      <c r="D563" s="147" t="s">
        <v>204</v>
      </c>
      <c r="E563" s="155" t="s">
        <v>1</v>
      </c>
      <c r="F563" s="156" t="s">
        <v>233</v>
      </c>
      <c r="H563" s="157">
        <v>7.5359999999999996</v>
      </c>
      <c r="I563" s="158"/>
      <c r="L563" s="154"/>
      <c r="M563" s="159"/>
      <c r="T563" s="160"/>
      <c r="AT563" s="155" t="s">
        <v>204</v>
      </c>
      <c r="AU563" s="155" t="s">
        <v>87</v>
      </c>
      <c r="AV563" s="12" t="s">
        <v>87</v>
      </c>
      <c r="AW563" s="12" t="s">
        <v>32</v>
      </c>
      <c r="AX563" s="12" t="s">
        <v>77</v>
      </c>
      <c r="AY563" s="155" t="s">
        <v>120</v>
      </c>
    </row>
    <row r="564" spans="2:65" s="12" customFormat="1" ht="11.25">
      <c r="B564" s="154"/>
      <c r="D564" s="147" t="s">
        <v>204</v>
      </c>
      <c r="E564" s="155" t="s">
        <v>1</v>
      </c>
      <c r="F564" s="156" t="s">
        <v>234</v>
      </c>
      <c r="H564" s="157">
        <v>7.05</v>
      </c>
      <c r="I564" s="158"/>
      <c r="L564" s="154"/>
      <c r="M564" s="159"/>
      <c r="T564" s="160"/>
      <c r="AT564" s="155" t="s">
        <v>204</v>
      </c>
      <c r="AU564" s="155" t="s">
        <v>87</v>
      </c>
      <c r="AV564" s="12" t="s">
        <v>87</v>
      </c>
      <c r="AW564" s="12" t="s">
        <v>32</v>
      </c>
      <c r="AX564" s="12" t="s">
        <v>77</v>
      </c>
      <c r="AY564" s="155" t="s">
        <v>120</v>
      </c>
    </row>
    <row r="565" spans="2:65" s="12" customFormat="1" ht="11.25">
      <c r="B565" s="154"/>
      <c r="D565" s="147" t="s">
        <v>204</v>
      </c>
      <c r="E565" s="155" t="s">
        <v>1</v>
      </c>
      <c r="F565" s="156" t="s">
        <v>235</v>
      </c>
      <c r="H565" s="157">
        <v>6.45</v>
      </c>
      <c r="I565" s="158"/>
      <c r="L565" s="154"/>
      <c r="M565" s="159"/>
      <c r="T565" s="160"/>
      <c r="AT565" s="155" t="s">
        <v>204</v>
      </c>
      <c r="AU565" s="155" t="s">
        <v>87</v>
      </c>
      <c r="AV565" s="12" t="s">
        <v>87</v>
      </c>
      <c r="AW565" s="12" t="s">
        <v>32</v>
      </c>
      <c r="AX565" s="12" t="s">
        <v>77</v>
      </c>
      <c r="AY565" s="155" t="s">
        <v>120</v>
      </c>
    </row>
    <row r="566" spans="2:65" s="12" customFormat="1" ht="11.25">
      <c r="B566" s="154"/>
      <c r="D566" s="147" t="s">
        <v>204</v>
      </c>
      <c r="E566" s="155" t="s">
        <v>1</v>
      </c>
      <c r="F566" s="156" t="s">
        <v>905</v>
      </c>
      <c r="H566" s="157">
        <v>7.5640000000000001</v>
      </c>
      <c r="I566" s="158"/>
      <c r="L566" s="154"/>
      <c r="M566" s="159"/>
      <c r="T566" s="160"/>
      <c r="AT566" s="155" t="s">
        <v>204</v>
      </c>
      <c r="AU566" s="155" t="s">
        <v>87</v>
      </c>
      <c r="AV566" s="12" t="s">
        <v>87</v>
      </c>
      <c r="AW566" s="12" t="s">
        <v>32</v>
      </c>
      <c r="AX566" s="12" t="s">
        <v>77</v>
      </c>
      <c r="AY566" s="155" t="s">
        <v>120</v>
      </c>
    </row>
    <row r="567" spans="2:65" s="14" customFormat="1" ht="11.25">
      <c r="B567" s="168"/>
      <c r="D567" s="147" t="s">
        <v>204</v>
      </c>
      <c r="E567" s="169" t="s">
        <v>1</v>
      </c>
      <c r="F567" s="170" t="s">
        <v>242</v>
      </c>
      <c r="H567" s="171">
        <v>445</v>
      </c>
      <c r="I567" s="172"/>
      <c r="L567" s="168"/>
      <c r="M567" s="173"/>
      <c r="T567" s="174"/>
      <c r="AT567" s="169" t="s">
        <v>204</v>
      </c>
      <c r="AU567" s="169" t="s">
        <v>87</v>
      </c>
      <c r="AV567" s="14" t="s">
        <v>202</v>
      </c>
      <c r="AW567" s="14" t="s">
        <v>32</v>
      </c>
      <c r="AX567" s="14" t="s">
        <v>85</v>
      </c>
      <c r="AY567" s="169" t="s">
        <v>120</v>
      </c>
    </row>
    <row r="568" spans="2:65" s="1" customFormat="1" ht="16.5" customHeight="1">
      <c r="B568" s="133"/>
      <c r="C568" s="181" t="s">
        <v>906</v>
      </c>
      <c r="D568" s="181" t="s">
        <v>301</v>
      </c>
      <c r="E568" s="182" t="s">
        <v>907</v>
      </c>
      <c r="F568" s="183" t="s">
        <v>908</v>
      </c>
      <c r="G568" s="184" t="s">
        <v>214</v>
      </c>
      <c r="H568" s="185">
        <v>489.5</v>
      </c>
      <c r="I568" s="186"/>
      <c r="J568" s="187">
        <f>ROUND(I568*H568,2)</f>
        <v>0</v>
      </c>
      <c r="K568" s="183" t="s">
        <v>1</v>
      </c>
      <c r="L568" s="188"/>
      <c r="M568" s="189" t="s">
        <v>1</v>
      </c>
      <c r="N568" s="190" t="s">
        <v>42</v>
      </c>
      <c r="P568" s="143">
        <f>O568*H568</f>
        <v>0</v>
      </c>
      <c r="Q568" s="143">
        <v>2.5000000000000001E-4</v>
      </c>
      <c r="R568" s="143">
        <f>Q568*H568</f>
        <v>0.122375</v>
      </c>
      <c r="S568" s="143">
        <v>0</v>
      </c>
      <c r="T568" s="144">
        <f>S568*H568</f>
        <v>0</v>
      </c>
      <c r="AR568" s="145" t="s">
        <v>392</v>
      </c>
      <c r="AT568" s="145" t="s">
        <v>301</v>
      </c>
      <c r="AU568" s="145" t="s">
        <v>87</v>
      </c>
      <c r="AY568" s="18" t="s">
        <v>120</v>
      </c>
      <c r="BE568" s="146">
        <f>IF(N568="základní",J568,0)</f>
        <v>0</v>
      </c>
      <c r="BF568" s="146">
        <f>IF(N568="snížená",J568,0)</f>
        <v>0</v>
      </c>
      <c r="BG568" s="146">
        <f>IF(N568="zákl. přenesená",J568,0)</f>
        <v>0</v>
      </c>
      <c r="BH568" s="146">
        <f>IF(N568="sníž. přenesená",J568,0)</f>
        <v>0</v>
      </c>
      <c r="BI568" s="146">
        <f>IF(N568="nulová",J568,0)</f>
        <v>0</v>
      </c>
      <c r="BJ568" s="18" t="s">
        <v>85</v>
      </c>
      <c r="BK568" s="146">
        <f>ROUND(I568*H568,2)</f>
        <v>0</v>
      </c>
      <c r="BL568" s="18" t="s">
        <v>300</v>
      </c>
      <c r="BM568" s="145" t="s">
        <v>909</v>
      </c>
    </row>
    <row r="569" spans="2:65" s="12" customFormat="1" ht="11.25">
      <c r="B569" s="154"/>
      <c r="D569" s="147" t="s">
        <v>204</v>
      </c>
      <c r="E569" s="155" t="s">
        <v>1</v>
      </c>
      <c r="F569" s="156" t="s">
        <v>910</v>
      </c>
      <c r="H569" s="157">
        <v>489.5</v>
      </c>
      <c r="I569" s="158"/>
      <c r="L569" s="154"/>
      <c r="M569" s="159"/>
      <c r="T569" s="160"/>
      <c r="AT569" s="155" t="s">
        <v>204</v>
      </c>
      <c r="AU569" s="155" t="s">
        <v>87</v>
      </c>
      <c r="AV569" s="12" t="s">
        <v>87</v>
      </c>
      <c r="AW569" s="12" t="s">
        <v>32</v>
      </c>
      <c r="AX569" s="12" t="s">
        <v>85</v>
      </c>
      <c r="AY569" s="155" t="s">
        <v>120</v>
      </c>
    </row>
    <row r="570" spans="2:65" s="1" customFormat="1" ht="24.2" customHeight="1">
      <c r="B570" s="133"/>
      <c r="C570" s="134" t="s">
        <v>911</v>
      </c>
      <c r="D570" s="134" t="s">
        <v>123</v>
      </c>
      <c r="E570" s="135" t="s">
        <v>912</v>
      </c>
      <c r="F570" s="136" t="s">
        <v>913</v>
      </c>
      <c r="G570" s="137" t="s">
        <v>214</v>
      </c>
      <c r="H570" s="138">
        <v>445</v>
      </c>
      <c r="I570" s="139"/>
      <c r="J570" s="140">
        <f>ROUND(I570*H570,2)</f>
        <v>0</v>
      </c>
      <c r="K570" s="136" t="s">
        <v>201</v>
      </c>
      <c r="L570" s="33"/>
      <c r="M570" s="141" t="s">
        <v>1</v>
      </c>
      <c r="N570" s="142" t="s">
        <v>42</v>
      </c>
      <c r="P570" s="143">
        <f>O570*H570</f>
        <v>0</v>
      </c>
      <c r="Q570" s="143">
        <v>3.0000000000000001E-5</v>
      </c>
      <c r="R570" s="143">
        <f>Q570*H570</f>
        <v>1.3350000000000001E-2</v>
      </c>
      <c r="S570" s="143">
        <v>0</v>
      </c>
      <c r="T570" s="144">
        <f>S570*H570</f>
        <v>0</v>
      </c>
      <c r="AR570" s="145" t="s">
        <v>300</v>
      </c>
      <c r="AT570" s="145" t="s">
        <v>123</v>
      </c>
      <c r="AU570" s="145" t="s">
        <v>87</v>
      </c>
      <c r="AY570" s="18" t="s">
        <v>120</v>
      </c>
      <c r="BE570" s="146">
        <f>IF(N570="základní",J570,0)</f>
        <v>0</v>
      </c>
      <c r="BF570" s="146">
        <f>IF(N570="snížená",J570,0)</f>
        <v>0</v>
      </c>
      <c r="BG570" s="146">
        <f>IF(N570="zákl. přenesená",J570,0)</f>
        <v>0</v>
      </c>
      <c r="BH570" s="146">
        <f>IF(N570="sníž. přenesená",J570,0)</f>
        <v>0</v>
      </c>
      <c r="BI570" s="146">
        <f>IF(N570="nulová",J570,0)</f>
        <v>0</v>
      </c>
      <c r="BJ570" s="18" t="s">
        <v>85</v>
      </c>
      <c r="BK570" s="146">
        <f>ROUND(I570*H570,2)</f>
        <v>0</v>
      </c>
      <c r="BL570" s="18" t="s">
        <v>300</v>
      </c>
      <c r="BM570" s="145" t="s">
        <v>914</v>
      </c>
    </row>
    <row r="571" spans="2:65" s="1" customFormat="1" ht="19.5">
      <c r="B571" s="33"/>
      <c r="D571" s="147" t="s">
        <v>129</v>
      </c>
      <c r="F571" s="148" t="s">
        <v>915</v>
      </c>
      <c r="I571" s="149"/>
      <c r="L571" s="33"/>
      <c r="M571" s="150"/>
      <c r="T571" s="57"/>
      <c r="AT571" s="18" t="s">
        <v>129</v>
      </c>
      <c r="AU571" s="18" t="s">
        <v>87</v>
      </c>
    </row>
    <row r="572" spans="2:65" s="1" customFormat="1" ht="44.25" customHeight="1">
      <c r="B572" s="133"/>
      <c r="C572" s="181" t="s">
        <v>916</v>
      </c>
      <c r="D572" s="181" t="s">
        <v>301</v>
      </c>
      <c r="E572" s="182" t="s">
        <v>917</v>
      </c>
      <c r="F572" s="183" t="s">
        <v>918</v>
      </c>
      <c r="G572" s="184" t="s">
        <v>214</v>
      </c>
      <c r="H572" s="185">
        <v>489.5</v>
      </c>
      <c r="I572" s="186"/>
      <c r="J572" s="187">
        <f>ROUND(I572*H572,2)</f>
        <v>0</v>
      </c>
      <c r="K572" s="183" t="s">
        <v>1</v>
      </c>
      <c r="L572" s="188"/>
      <c r="M572" s="189" t="s">
        <v>1</v>
      </c>
      <c r="N572" s="190" t="s">
        <v>42</v>
      </c>
      <c r="P572" s="143">
        <f>O572*H572</f>
        <v>0</v>
      </c>
      <c r="Q572" s="143">
        <v>4.0000000000000003E-5</v>
      </c>
      <c r="R572" s="143">
        <f>Q572*H572</f>
        <v>1.958E-2</v>
      </c>
      <c r="S572" s="143">
        <v>0</v>
      </c>
      <c r="T572" s="144">
        <f>S572*H572</f>
        <v>0</v>
      </c>
      <c r="AR572" s="145" t="s">
        <v>392</v>
      </c>
      <c r="AT572" s="145" t="s">
        <v>301</v>
      </c>
      <c r="AU572" s="145" t="s">
        <v>87</v>
      </c>
      <c r="AY572" s="18" t="s">
        <v>120</v>
      </c>
      <c r="BE572" s="146">
        <f>IF(N572="základní",J572,0)</f>
        <v>0</v>
      </c>
      <c r="BF572" s="146">
        <f>IF(N572="snížená",J572,0)</f>
        <v>0</v>
      </c>
      <c r="BG572" s="146">
        <f>IF(N572="zákl. přenesená",J572,0)</f>
        <v>0</v>
      </c>
      <c r="BH572" s="146">
        <f>IF(N572="sníž. přenesená",J572,0)</f>
        <v>0</v>
      </c>
      <c r="BI572" s="146">
        <f>IF(N572="nulová",J572,0)</f>
        <v>0</v>
      </c>
      <c r="BJ572" s="18" t="s">
        <v>85</v>
      </c>
      <c r="BK572" s="146">
        <f>ROUND(I572*H572,2)</f>
        <v>0</v>
      </c>
      <c r="BL572" s="18" t="s">
        <v>300</v>
      </c>
      <c r="BM572" s="145" t="s">
        <v>919</v>
      </c>
    </row>
    <row r="573" spans="2:65" s="12" customFormat="1" ht="11.25">
      <c r="B573" s="154"/>
      <c r="D573" s="147" t="s">
        <v>204</v>
      </c>
      <c r="E573" s="155" t="s">
        <v>1</v>
      </c>
      <c r="F573" s="156" t="s">
        <v>910</v>
      </c>
      <c r="H573" s="157">
        <v>489.5</v>
      </c>
      <c r="I573" s="158"/>
      <c r="L573" s="154"/>
      <c r="M573" s="159"/>
      <c r="T573" s="160"/>
      <c r="AT573" s="155" t="s">
        <v>204</v>
      </c>
      <c r="AU573" s="155" t="s">
        <v>87</v>
      </c>
      <c r="AV573" s="12" t="s">
        <v>87</v>
      </c>
      <c r="AW573" s="12" t="s">
        <v>32</v>
      </c>
      <c r="AX573" s="12" t="s">
        <v>85</v>
      </c>
      <c r="AY573" s="155" t="s">
        <v>120</v>
      </c>
    </row>
    <row r="574" spans="2:65" s="1" customFormat="1" ht="24.2" customHeight="1">
      <c r="B574" s="133"/>
      <c r="C574" s="134" t="s">
        <v>920</v>
      </c>
      <c r="D574" s="134" t="s">
        <v>123</v>
      </c>
      <c r="E574" s="135" t="s">
        <v>921</v>
      </c>
      <c r="F574" s="136" t="s">
        <v>922</v>
      </c>
      <c r="G574" s="137" t="s">
        <v>245</v>
      </c>
      <c r="H574" s="138">
        <v>1</v>
      </c>
      <c r="I574" s="139"/>
      <c r="J574" s="140">
        <f>ROUND(I574*H574,2)</f>
        <v>0</v>
      </c>
      <c r="K574" s="136" t="s">
        <v>201</v>
      </c>
      <c r="L574" s="33"/>
      <c r="M574" s="141" t="s">
        <v>1</v>
      </c>
      <c r="N574" s="142" t="s">
        <v>42</v>
      </c>
      <c r="P574" s="143">
        <f>O574*H574</f>
        <v>0</v>
      </c>
      <c r="Q574" s="143">
        <v>8.8999999999999995E-4</v>
      </c>
      <c r="R574" s="143">
        <f>Q574*H574</f>
        <v>8.8999999999999995E-4</v>
      </c>
      <c r="S574" s="143">
        <v>0</v>
      </c>
      <c r="T574" s="144">
        <f>S574*H574</f>
        <v>0</v>
      </c>
      <c r="AR574" s="145" t="s">
        <v>300</v>
      </c>
      <c r="AT574" s="145" t="s">
        <v>123</v>
      </c>
      <c r="AU574" s="145" t="s">
        <v>87</v>
      </c>
      <c r="AY574" s="18" t="s">
        <v>120</v>
      </c>
      <c r="BE574" s="146">
        <f>IF(N574="základní",J574,0)</f>
        <v>0</v>
      </c>
      <c r="BF574" s="146">
        <f>IF(N574="snížená",J574,0)</f>
        <v>0</v>
      </c>
      <c r="BG574" s="146">
        <f>IF(N574="zákl. přenesená",J574,0)</f>
        <v>0</v>
      </c>
      <c r="BH574" s="146">
        <f>IF(N574="sníž. přenesená",J574,0)</f>
        <v>0</v>
      </c>
      <c r="BI574" s="146">
        <f>IF(N574="nulová",J574,0)</f>
        <v>0</v>
      </c>
      <c r="BJ574" s="18" t="s">
        <v>85</v>
      </c>
      <c r="BK574" s="146">
        <f>ROUND(I574*H574,2)</f>
        <v>0</v>
      </c>
      <c r="BL574" s="18" t="s">
        <v>300</v>
      </c>
      <c r="BM574" s="145" t="s">
        <v>923</v>
      </c>
    </row>
    <row r="575" spans="2:65" s="12" customFormat="1" ht="11.25">
      <c r="B575" s="154"/>
      <c r="D575" s="147" t="s">
        <v>204</v>
      </c>
      <c r="E575" s="155" t="s">
        <v>1</v>
      </c>
      <c r="F575" s="156" t="s">
        <v>924</v>
      </c>
      <c r="H575" s="157">
        <v>1</v>
      </c>
      <c r="I575" s="158"/>
      <c r="L575" s="154"/>
      <c r="M575" s="159"/>
      <c r="T575" s="160"/>
      <c r="AT575" s="155" t="s">
        <v>204</v>
      </c>
      <c r="AU575" s="155" t="s">
        <v>87</v>
      </c>
      <c r="AV575" s="12" t="s">
        <v>87</v>
      </c>
      <c r="AW575" s="12" t="s">
        <v>32</v>
      </c>
      <c r="AX575" s="12" t="s">
        <v>85</v>
      </c>
      <c r="AY575" s="155" t="s">
        <v>120</v>
      </c>
    </row>
    <row r="576" spans="2:65" s="1" customFormat="1" ht="66.75" customHeight="1">
      <c r="B576" s="133"/>
      <c r="C576" s="181" t="s">
        <v>925</v>
      </c>
      <c r="D576" s="181" t="s">
        <v>301</v>
      </c>
      <c r="E576" s="182" t="s">
        <v>926</v>
      </c>
      <c r="F576" s="183" t="s">
        <v>927</v>
      </c>
      <c r="G576" s="184" t="s">
        <v>245</v>
      </c>
      <c r="H576" s="185">
        <v>1</v>
      </c>
      <c r="I576" s="186"/>
      <c r="J576" s="187">
        <f>ROUND(I576*H576,2)</f>
        <v>0</v>
      </c>
      <c r="K576" s="183" t="s">
        <v>1</v>
      </c>
      <c r="L576" s="188"/>
      <c r="M576" s="189" t="s">
        <v>1</v>
      </c>
      <c r="N576" s="190" t="s">
        <v>42</v>
      </c>
      <c r="P576" s="143">
        <f>O576*H576</f>
        <v>0</v>
      </c>
      <c r="Q576" s="143">
        <v>0.13200000000000001</v>
      </c>
      <c r="R576" s="143">
        <f>Q576*H576</f>
        <v>0.13200000000000001</v>
      </c>
      <c r="S576" s="143">
        <v>0</v>
      </c>
      <c r="T576" s="144">
        <f>S576*H576</f>
        <v>0</v>
      </c>
      <c r="AR576" s="145" t="s">
        <v>392</v>
      </c>
      <c r="AT576" s="145" t="s">
        <v>301</v>
      </c>
      <c r="AU576" s="145" t="s">
        <v>87</v>
      </c>
      <c r="AY576" s="18" t="s">
        <v>120</v>
      </c>
      <c r="BE576" s="146">
        <f>IF(N576="základní",J576,0)</f>
        <v>0</v>
      </c>
      <c r="BF576" s="146">
        <f>IF(N576="snížená",J576,0)</f>
        <v>0</v>
      </c>
      <c r="BG576" s="146">
        <f>IF(N576="zákl. přenesená",J576,0)</f>
        <v>0</v>
      </c>
      <c r="BH576" s="146">
        <f>IF(N576="sníž. přenesená",J576,0)</f>
        <v>0</v>
      </c>
      <c r="BI576" s="146">
        <f>IF(N576="nulová",J576,0)</f>
        <v>0</v>
      </c>
      <c r="BJ576" s="18" t="s">
        <v>85</v>
      </c>
      <c r="BK576" s="146">
        <f>ROUND(I576*H576,2)</f>
        <v>0</v>
      </c>
      <c r="BL576" s="18" t="s">
        <v>300</v>
      </c>
      <c r="BM576" s="145" t="s">
        <v>928</v>
      </c>
    </row>
    <row r="577" spans="2:65" s="1" customFormat="1" ht="19.5">
      <c r="B577" s="33"/>
      <c r="D577" s="147" t="s">
        <v>129</v>
      </c>
      <c r="F577" s="148" t="s">
        <v>929</v>
      </c>
      <c r="I577" s="149"/>
      <c r="L577" s="33"/>
      <c r="M577" s="150"/>
      <c r="T577" s="57"/>
      <c r="AT577" s="18" t="s">
        <v>129</v>
      </c>
      <c r="AU577" s="18" t="s">
        <v>87</v>
      </c>
    </row>
    <row r="578" spans="2:65" s="1" customFormat="1" ht="24.2" customHeight="1">
      <c r="B578" s="133"/>
      <c r="C578" s="134" t="s">
        <v>930</v>
      </c>
      <c r="D578" s="134" t="s">
        <v>123</v>
      </c>
      <c r="E578" s="135" t="s">
        <v>931</v>
      </c>
      <c r="F578" s="136" t="s">
        <v>932</v>
      </c>
      <c r="G578" s="137" t="s">
        <v>245</v>
      </c>
      <c r="H578" s="138">
        <v>1</v>
      </c>
      <c r="I578" s="139"/>
      <c r="J578" s="140">
        <f>ROUND(I578*H578,2)</f>
        <v>0</v>
      </c>
      <c r="K578" s="136" t="s">
        <v>201</v>
      </c>
      <c r="L578" s="33"/>
      <c r="M578" s="141" t="s">
        <v>1</v>
      </c>
      <c r="N578" s="142" t="s">
        <v>42</v>
      </c>
      <c r="P578" s="143">
        <f>O578*H578</f>
        <v>0</v>
      </c>
      <c r="Q578" s="143">
        <v>8.4000000000000003E-4</v>
      </c>
      <c r="R578" s="143">
        <f>Q578*H578</f>
        <v>8.4000000000000003E-4</v>
      </c>
      <c r="S578" s="143">
        <v>0</v>
      </c>
      <c r="T578" s="144">
        <f>S578*H578</f>
        <v>0</v>
      </c>
      <c r="AR578" s="145" t="s">
        <v>300</v>
      </c>
      <c r="AT578" s="145" t="s">
        <v>123</v>
      </c>
      <c r="AU578" s="145" t="s">
        <v>87</v>
      </c>
      <c r="AY578" s="18" t="s">
        <v>120</v>
      </c>
      <c r="BE578" s="146">
        <f>IF(N578="základní",J578,0)</f>
        <v>0</v>
      </c>
      <c r="BF578" s="146">
        <f>IF(N578="snížená",J578,0)</f>
        <v>0</v>
      </c>
      <c r="BG578" s="146">
        <f>IF(N578="zákl. přenesená",J578,0)</f>
        <v>0</v>
      </c>
      <c r="BH578" s="146">
        <f>IF(N578="sníž. přenesená",J578,0)</f>
        <v>0</v>
      </c>
      <c r="BI578" s="146">
        <f>IF(N578="nulová",J578,0)</f>
        <v>0</v>
      </c>
      <c r="BJ578" s="18" t="s">
        <v>85</v>
      </c>
      <c r="BK578" s="146">
        <f>ROUND(I578*H578,2)</f>
        <v>0</v>
      </c>
      <c r="BL578" s="18" t="s">
        <v>300</v>
      </c>
      <c r="BM578" s="145" t="s">
        <v>933</v>
      </c>
    </row>
    <row r="579" spans="2:65" s="12" customFormat="1" ht="11.25">
      <c r="B579" s="154"/>
      <c r="D579" s="147" t="s">
        <v>204</v>
      </c>
      <c r="E579" s="155" t="s">
        <v>1</v>
      </c>
      <c r="F579" s="156" t="s">
        <v>934</v>
      </c>
      <c r="H579" s="157">
        <v>1</v>
      </c>
      <c r="I579" s="158"/>
      <c r="L579" s="154"/>
      <c r="M579" s="159"/>
      <c r="T579" s="160"/>
      <c r="AT579" s="155" t="s">
        <v>204</v>
      </c>
      <c r="AU579" s="155" t="s">
        <v>87</v>
      </c>
      <c r="AV579" s="12" t="s">
        <v>87</v>
      </c>
      <c r="AW579" s="12" t="s">
        <v>32</v>
      </c>
      <c r="AX579" s="12" t="s">
        <v>85</v>
      </c>
      <c r="AY579" s="155" t="s">
        <v>120</v>
      </c>
    </row>
    <row r="580" spans="2:65" s="1" customFormat="1" ht="55.5" customHeight="1">
      <c r="B580" s="133"/>
      <c r="C580" s="181" t="s">
        <v>935</v>
      </c>
      <c r="D580" s="181" t="s">
        <v>301</v>
      </c>
      <c r="E580" s="182" t="s">
        <v>936</v>
      </c>
      <c r="F580" s="183" t="s">
        <v>937</v>
      </c>
      <c r="G580" s="184" t="s">
        <v>245</v>
      </c>
      <c r="H580" s="185">
        <v>1</v>
      </c>
      <c r="I580" s="186"/>
      <c r="J580" s="187">
        <f>ROUND(I580*H580,2)</f>
        <v>0</v>
      </c>
      <c r="K580" s="183" t="s">
        <v>1</v>
      </c>
      <c r="L580" s="188"/>
      <c r="M580" s="189" t="s">
        <v>1</v>
      </c>
      <c r="N580" s="190" t="s">
        <v>42</v>
      </c>
      <c r="P580" s="143">
        <f>O580*H580</f>
        <v>0</v>
      </c>
      <c r="Q580" s="143">
        <v>0.19600000000000001</v>
      </c>
      <c r="R580" s="143">
        <f>Q580*H580</f>
        <v>0.19600000000000001</v>
      </c>
      <c r="S580" s="143">
        <v>0</v>
      </c>
      <c r="T580" s="144">
        <f>S580*H580</f>
        <v>0</v>
      </c>
      <c r="AR580" s="145" t="s">
        <v>392</v>
      </c>
      <c r="AT580" s="145" t="s">
        <v>301</v>
      </c>
      <c r="AU580" s="145" t="s">
        <v>87</v>
      </c>
      <c r="AY580" s="18" t="s">
        <v>120</v>
      </c>
      <c r="BE580" s="146">
        <f>IF(N580="základní",J580,0)</f>
        <v>0</v>
      </c>
      <c r="BF580" s="146">
        <f>IF(N580="snížená",J580,0)</f>
        <v>0</v>
      </c>
      <c r="BG580" s="146">
        <f>IF(N580="zákl. přenesená",J580,0)</f>
        <v>0</v>
      </c>
      <c r="BH580" s="146">
        <f>IF(N580="sníž. přenesená",J580,0)</f>
        <v>0</v>
      </c>
      <c r="BI580" s="146">
        <f>IF(N580="nulová",J580,0)</f>
        <v>0</v>
      </c>
      <c r="BJ580" s="18" t="s">
        <v>85</v>
      </c>
      <c r="BK580" s="146">
        <f>ROUND(I580*H580,2)</f>
        <v>0</v>
      </c>
      <c r="BL580" s="18" t="s">
        <v>300</v>
      </c>
      <c r="BM580" s="145" t="s">
        <v>938</v>
      </c>
    </row>
    <row r="581" spans="2:65" s="1" customFormat="1" ht="19.5">
      <c r="B581" s="33"/>
      <c r="D581" s="147" t="s">
        <v>129</v>
      </c>
      <c r="F581" s="148" t="s">
        <v>929</v>
      </c>
      <c r="I581" s="149"/>
      <c r="L581" s="33"/>
      <c r="M581" s="150"/>
      <c r="T581" s="57"/>
      <c r="AT581" s="18" t="s">
        <v>129</v>
      </c>
      <c r="AU581" s="18" t="s">
        <v>87</v>
      </c>
    </row>
    <row r="582" spans="2:65" s="1" customFormat="1" ht="24.2" customHeight="1">
      <c r="B582" s="133"/>
      <c r="C582" s="134" t="s">
        <v>939</v>
      </c>
      <c r="D582" s="134" t="s">
        <v>123</v>
      </c>
      <c r="E582" s="135" t="s">
        <v>940</v>
      </c>
      <c r="F582" s="136" t="s">
        <v>941</v>
      </c>
      <c r="G582" s="137" t="s">
        <v>214</v>
      </c>
      <c r="H582" s="138">
        <v>108.125</v>
      </c>
      <c r="I582" s="139"/>
      <c r="J582" s="140">
        <f>ROUND(I582*H582,2)</f>
        <v>0</v>
      </c>
      <c r="K582" s="136" t="s">
        <v>201</v>
      </c>
      <c r="L582" s="33"/>
      <c r="M582" s="141" t="s">
        <v>1</v>
      </c>
      <c r="N582" s="142" t="s">
        <v>42</v>
      </c>
      <c r="P582" s="143">
        <f>O582*H582</f>
        <v>0</v>
      </c>
      <c r="Q582" s="143">
        <v>0</v>
      </c>
      <c r="R582" s="143">
        <f>Q582*H582</f>
        <v>0</v>
      </c>
      <c r="S582" s="143">
        <v>0</v>
      </c>
      <c r="T582" s="144">
        <f>S582*H582</f>
        <v>0</v>
      </c>
      <c r="AR582" s="145" t="s">
        <v>300</v>
      </c>
      <c r="AT582" s="145" t="s">
        <v>123</v>
      </c>
      <c r="AU582" s="145" t="s">
        <v>87</v>
      </c>
      <c r="AY582" s="18" t="s">
        <v>120</v>
      </c>
      <c r="BE582" s="146">
        <f>IF(N582="základní",J582,0)</f>
        <v>0</v>
      </c>
      <c r="BF582" s="146">
        <f>IF(N582="snížená",J582,0)</f>
        <v>0</v>
      </c>
      <c r="BG582" s="146">
        <f>IF(N582="zákl. přenesená",J582,0)</f>
        <v>0</v>
      </c>
      <c r="BH582" s="146">
        <f>IF(N582="sníž. přenesená",J582,0)</f>
        <v>0</v>
      </c>
      <c r="BI582" s="146">
        <f>IF(N582="nulová",J582,0)</f>
        <v>0</v>
      </c>
      <c r="BJ582" s="18" t="s">
        <v>85</v>
      </c>
      <c r="BK582" s="146">
        <f>ROUND(I582*H582,2)</f>
        <v>0</v>
      </c>
      <c r="BL582" s="18" t="s">
        <v>300</v>
      </c>
      <c r="BM582" s="145" t="s">
        <v>942</v>
      </c>
    </row>
    <row r="583" spans="2:65" s="12" customFormat="1" ht="11.25">
      <c r="B583" s="154"/>
      <c r="D583" s="147" t="s">
        <v>204</v>
      </c>
      <c r="E583" s="155" t="s">
        <v>1</v>
      </c>
      <c r="F583" s="156" t="s">
        <v>943</v>
      </c>
      <c r="H583" s="157">
        <v>0.9</v>
      </c>
      <c r="I583" s="158"/>
      <c r="L583" s="154"/>
      <c r="M583" s="159"/>
      <c r="T583" s="160"/>
      <c r="AT583" s="155" t="s">
        <v>204</v>
      </c>
      <c r="AU583" s="155" t="s">
        <v>87</v>
      </c>
      <c r="AV583" s="12" t="s">
        <v>87</v>
      </c>
      <c r="AW583" s="12" t="s">
        <v>32</v>
      </c>
      <c r="AX583" s="12" t="s">
        <v>77</v>
      </c>
      <c r="AY583" s="155" t="s">
        <v>120</v>
      </c>
    </row>
    <row r="584" spans="2:65" s="12" customFormat="1" ht="11.25">
      <c r="B584" s="154"/>
      <c r="D584" s="147" t="s">
        <v>204</v>
      </c>
      <c r="E584" s="155" t="s">
        <v>1</v>
      </c>
      <c r="F584" s="156" t="s">
        <v>944</v>
      </c>
      <c r="H584" s="157">
        <v>0.9</v>
      </c>
      <c r="I584" s="158"/>
      <c r="L584" s="154"/>
      <c r="M584" s="159"/>
      <c r="T584" s="160"/>
      <c r="AT584" s="155" t="s">
        <v>204</v>
      </c>
      <c r="AU584" s="155" t="s">
        <v>87</v>
      </c>
      <c r="AV584" s="12" t="s">
        <v>87</v>
      </c>
      <c r="AW584" s="12" t="s">
        <v>32</v>
      </c>
      <c r="AX584" s="12" t="s">
        <v>77</v>
      </c>
      <c r="AY584" s="155" t="s">
        <v>120</v>
      </c>
    </row>
    <row r="585" spans="2:65" s="12" customFormat="1" ht="11.25">
      <c r="B585" s="154"/>
      <c r="D585" s="147" t="s">
        <v>204</v>
      </c>
      <c r="E585" s="155" t="s">
        <v>1</v>
      </c>
      <c r="F585" s="156" t="s">
        <v>945</v>
      </c>
      <c r="H585" s="157">
        <v>1.8</v>
      </c>
      <c r="I585" s="158"/>
      <c r="L585" s="154"/>
      <c r="M585" s="159"/>
      <c r="T585" s="160"/>
      <c r="AT585" s="155" t="s">
        <v>204</v>
      </c>
      <c r="AU585" s="155" t="s">
        <v>87</v>
      </c>
      <c r="AV585" s="12" t="s">
        <v>87</v>
      </c>
      <c r="AW585" s="12" t="s">
        <v>32</v>
      </c>
      <c r="AX585" s="12" t="s">
        <v>77</v>
      </c>
      <c r="AY585" s="155" t="s">
        <v>120</v>
      </c>
    </row>
    <row r="586" spans="2:65" s="12" customFormat="1" ht="11.25">
      <c r="B586" s="154"/>
      <c r="D586" s="147" t="s">
        <v>204</v>
      </c>
      <c r="E586" s="155" t="s">
        <v>1</v>
      </c>
      <c r="F586" s="156" t="s">
        <v>946</v>
      </c>
      <c r="H586" s="157">
        <v>6.4</v>
      </c>
      <c r="I586" s="158"/>
      <c r="L586" s="154"/>
      <c r="M586" s="159"/>
      <c r="T586" s="160"/>
      <c r="AT586" s="155" t="s">
        <v>204</v>
      </c>
      <c r="AU586" s="155" t="s">
        <v>87</v>
      </c>
      <c r="AV586" s="12" t="s">
        <v>87</v>
      </c>
      <c r="AW586" s="12" t="s">
        <v>32</v>
      </c>
      <c r="AX586" s="12" t="s">
        <v>77</v>
      </c>
      <c r="AY586" s="155" t="s">
        <v>120</v>
      </c>
    </row>
    <row r="587" spans="2:65" s="12" customFormat="1" ht="11.25">
      <c r="B587" s="154"/>
      <c r="D587" s="147" t="s">
        <v>204</v>
      </c>
      <c r="E587" s="155" t="s">
        <v>1</v>
      </c>
      <c r="F587" s="156" t="s">
        <v>947</v>
      </c>
      <c r="H587" s="157">
        <v>3.1</v>
      </c>
      <c r="I587" s="158"/>
      <c r="L587" s="154"/>
      <c r="M587" s="159"/>
      <c r="T587" s="160"/>
      <c r="AT587" s="155" t="s">
        <v>204</v>
      </c>
      <c r="AU587" s="155" t="s">
        <v>87</v>
      </c>
      <c r="AV587" s="12" t="s">
        <v>87</v>
      </c>
      <c r="AW587" s="12" t="s">
        <v>32</v>
      </c>
      <c r="AX587" s="12" t="s">
        <v>77</v>
      </c>
      <c r="AY587" s="155" t="s">
        <v>120</v>
      </c>
    </row>
    <row r="588" spans="2:65" s="12" customFormat="1" ht="11.25">
      <c r="B588" s="154"/>
      <c r="D588" s="147" t="s">
        <v>204</v>
      </c>
      <c r="E588" s="155" t="s">
        <v>1</v>
      </c>
      <c r="F588" s="156" t="s">
        <v>948</v>
      </c>
      <c r="H588" s="157">
        <v>10.8</v>
      </c>
      <c r="I588" s="158"/>
      <c r="L588" s="154"/>
      <c r="M588" s="159"/>
      <c r="T588" s="160"/>
      <c r="AT588" s="155" t="s">
        <v>204</v>
      </c>
      <c r="AU588" s="155" t="s">
        <v>87</v>
      </c>
      <c r="AV588" s="12" t="s">
        <v>87</v>
      </c>
      <c r="AW588" s="12" t="s">
        <v>32</v>
      </c>
      <c r="AX588" s="12" t="s">
        <v>77</v>
      </c>
      <c r="AY588" s="155" t="s">
        <v>120</v>
      </c>
    </row>
    <row r="589" spans="2:65" s="12" customFormat="1" ht="11.25">
      <c r="B589" s="154"/>
      <c r="D589" s="147" t="s">
        <v>204</v>
      </c>
      <c r="E589" s="155" t="s">
        <v>1</v>
      </c>
      <c r="F589" s="156" t="s">
        <v>949</v>
      </c>
      <c r="H589" s="157">
        <v>1.8</v>
      </c>
      <c r="I589" s="158"/>
      <c r="L589" s="154"/>
      <c r="M589" s="159"/>
      <c r="T589" s="160"/>
      <c r="AT589" s="155" t="s">
        <v>204</v>
      </c>
      <c r="AU589" s="155" t="s">
        <v>87</v>
      </c>
      <c r="AV589" s="12" t="s">
        <v>87</v>
      </c>
      <c r="AW589" s="12" t="s">
        <v>32</v>
      </c>
      <c r="AX589" s="12" t="s">
        <v>77</v>
      </c>
      <c r="AY589" s="155" t="s">
        <v>120</v>
      </c>
    </row>
    <row r="590" spans="2:65" s="12" customFormat="1" ht="11.25">
      <c r="B590" s="154"/>
      <c r="D590" s="147" t="s">
        <v>204</v>
      </c>
      <c r="E590" s="155" t="s">
        <v>1</v>
      </c>
      <c r="F590" s="156" t="s">
        <v>950</v>
      </c>
      <c r="H590" s="157">
        <v>15.6</v>
      </c>
      <c r="I590" s="158"/>
      <c r="L590" s="154"/>
      <c r="M590" s="159"/>
      <c r="T590" s="160"/>
      <c r="AT590" s="155" t="s">
        <v>204</v>
      </c>
      <c r="AU590" s="155" t="s">
        <v>87</v>
      </c>
      <c r="AV590" s="12" t="s">
        <v>87</v>
      </c>
      <c r="AW590" s="12" t="s">
        <v>32</v>
      </c>
      <c r="AX590" s="12" t="s">
        <v>77</v>
      </c>
      <c r="AY590" s="155" t="s">
        <v>120</v>
      </c>
    </row>
    <row r="591" spans="2:65" s="12" customFormat="1" ht="11.25">
      <c r="B591" s="154"/>
      <c r="D591" s="147" t="s">
        <v>204</v>
      </c>
      <c r="E591" s="155" t="s">
        <v>1</v>
      </c>
      <c r="F591" s="156" t="s">
        <v>951</v>
      </c>
      <c r="H591" s="157">
        <v>1.125</v>
      </c>
      <c r="I591" s="158"/>
      <c r="L591" s="154"/>
      <c r="M591" s="159"/>
      <c r="T591" s="160"/>
      <c r="AT591" s="155" t="s">
        <v>204</v>
      </c>
      <c r="AU591" s="155" t="s">
        <v>87</v>
      </c>
      <c r="AV591" s="12" t="s">
        <v>87</v>
      </c>
      <c r="AW591" s="12" t="s">
        <v>32</v>
      </c>
      <c r="AX591" s="12" t="s">
        <v>77</v>
      </c>
      <c r="AY591" s="155" t="s">
        <v>120</v>
      </c>
    </row>
    <row r="592" spans="2:65" s="12" customFormat="1" ht="11.25">
      <c r="B592" s="154"/>
      <c r="D592" s="147" t="s">
        <v>204</v>
      </c>
      <c r="E592" s="155" t="s">
        <v>1</v>
      </c>
      <c r="F592" s="156" t="s">
        <v>952</v>
      </c>
      <c r="H592" s="157">
        <v>1.125</v>
      </c>
      <c r="I592" s="158"/>
      <c r="L592" s="154"/>
      <c r="M592" s="159"/>
      <c r="T592" s="160"/>
      <c r="AT592" s="155" t="s">
        <v>204</v>
      </c>
      <c r="AU592" s="155" t="s">
        <v>87</v>
      </c>
      <c r="AV592" s="12" t="s">
        <v>87</v>
      </c>
      <c r="AW592" s="12" t="s">
        <v>32</v>
      </c>
      <c r="AX592" s="12" t="s">
        <v>77</v>
      </c>
      <c r="AY592" s="155" t="s">
        <v>120</v>
      </c>
    </row>
    <row r="593" spans="2:65" s="12" customFormat="1" ht="11.25">
      <c r="B593" s="154"/>
      <c r="D593" s="147" t="s">
        <v>204</v>
      </c>
      <c r="E593" s="155" t="s">
        <v>1</v>
      </c>
      <c r="F593" s="156" t="s">
        <v>953</v>
      </c>
      <c r="H593" s="157">
        <v>32.4</v>
      </c>
      <c r="I593" s="158"/>
      <c r="L593" s="154"/>
      <c r="M593" s="159"/>
      <c r="T593" s="160"/>
      <c r="AT593" s="155" t="s">
        <v>204</v>
      </c>
      <c r="AU593" s="155" t="s">
        <v>87</v>
      </c>
      <c r="AV593" s="12" t="s">
        <v>87</v>
      </c>
      <c r="AW593" s="12" t="s">
        <v>32</v>
      </c>
      <c r="AX593" s="12" t="s">
        <v>77</v>
      </c>
      <c r="AY593" s="155" t="s">
        <v>120</v>
      </c>
    </row>
    <row r="594" spans="2:65" s="12" customFormat="1" ht="11.25">
      <c r="B594" s="154"/>
      <c r="D594" s="147" t="s">
        <v>204</v>
      </c>
      <c r="E594" s="155" t="s">
        <v>1</v>
      </c>
      <c r="F594" s="156" t="s">
        <v>954</v>
      </c>
      <c r="H594" s="157">
        <v>1.8</v>
      </c>
      <c r="I594" s="158"/>
      <c r="L594" s="154"/>
      <c r="M594" s="159"/>
      <c r="T594" s="160"/>
      <c r="AT594" s="155" t="s">
        <v>204</v>
      </c>
      <c r="AU594" s="155" t="s">
        <v>87</v>
      </c>
      <c r="AV594" s="12" t="s">
        <v>87</v>
      </c>
      <c r="AW594" s="12" t="s">
        <v>32</v>
      </c>
      <c r="AX594" s="12" t="s">
        <v>77</v>
      </c>
      <c r="AY594" s="155" t="s">
        <v>120</v>
      </c>
    </row>
    <row r="595" spans="2:65" s="12" customFormat="1" ht="11.25">
      <c r="B595" s="154"/>
      <c r="D595" s="147" t="s">
        <v>204</v>
      </c>
      <c r="E595" s="155" t="s">
        <v>1</v>
      </c>
      <c r="F595" s="156" t="s">
        <v>955</v>
      </c>
      <c r="H595" s="157">
        <v>2.1749999999999998</v>
      </c>
      <c r="I595" s="158"/>
      <c r="L595" s="154"/>
      <c r="M595" s="159"/>
      <c r="T595" s="160"/>
      <c r="AT595" s="155" t="s">
        <v>204</v>
      </c>
      <c r="AU595" s="155" t="s">
        <v>87</v>
      </c>
      <c r="AV595" s="12" t="s">
        <v>87</v>
      </c>
      <c r="AW595" s="12" t="s">
        <v>32</v>
      </c>
      <c r="AX595" s="12" t="s">
        <v>77</v>
      </c>
      <c r="AY595" s="155" t="s">
        <v>120</v>
      </c>
    </row>
    <row r="596" spans="2:65" s="12" customFormat="1" ht="11.25">
      <c r="B596" s="154"/>
      <c r="D596" s="147" t="s">
        <v>204</v>
      </c>
      <c r="E596" s="155" t="s">
        <v>1</v>
      </c>
      <c r="F596" s="156" t="s">
        <v>956</v>
      </c>
      <c r="H596" s="157">
        <v>0.67500000000000004</v>
      </c>
      <c r="I596" s="158"/>
      <c r="L596" s="154"/>
      <c r="M596" s="159"/>
      <c r="T596" s="160"/>
      <c r="AT596" s="155" t="s">
        <v>204</v>
      </c>
      <c r="AU596" s="155" t="s">
        <v>87</v>
      </c>
      <c r="AV596" s="12" t="s">
        <v>87</v>
      </c>
      <c r="AW596" s="12" t="s">
        <v>32</v>
      </c>
      <c r="AX596" s="12" t="s">
        <v>77</v>
      </c>
      <c r="AY596" s="155" t="s">
        <v>120</v>
      </c>
    </row>
    <row r="597" spans="2:65" s="12" customFormat="1" ht="11.25">
      <c r="B597" s="154"/>
      <c r="D597" s="147" t="s">
        <v>204</v>
      </c>
      <c r="E597" s="155" t="s">
        <v>1</v>
      </c>
      <c r="F597" s="156" t="s">
        <v>957</v>
      </c>
      <c r="H597" s="157">
        <v>6</v>
      </c>
      <c r="I597" s="158"/>
      <c r="L597" s="154"/>
      <c r="M597" s="159"/>
      <c r="T597" s="160"/>
      <c r="AT597" s="155" t="s">
        <v>204</v>
      </c>
      <c r="AU597" s="155" t="s">
        <v>87</v>
      </c>
      <c r="AV597" s="12" t="s">
        <v>87</v>
      </c>
      <c r="AW597" s="12" t="s">
        <v>32</v>
      </c>
      <c r="AX597" s="12" t="s">
        <v>77</v>
      </c>
      <c r="AY597" s="155" t="s">
        <v>120</v>
      </c>
    </row>
    <row r="598" spans="2:65" s="12" customFormat="1" ht="11.25">
      <c r="B598" s="154"/>
      <c r="D598" s="147" t="s">
        <v>204</v>
      </c>
      <c r="E598" s="155" t="s">
        <v>1</v>
      </c>
      <c r="F598" s="156" t="s">
        <v>958</v>
      </c>
      <c r="H598" s="157">
        <v>2.4</v>
      </c>
      <c r="I598" s="158"/>
      <c r="L598" s="154"/>
      <c r="M598" s="159"/>
      <c r="T598" s="160"/>
      <c r="AT598" s="155" t="s">
        <v>204</v>
      </c>
      <c r="AU598" s="155" t="s">
        <v>87</v>
      </c>
      <c r="AV598" s="12" t="s">
        <v>87</v>
      </c>
      <c r="AW598" s="12" t="s">
        <v>32</v>
      </c>
      <c r="AX598" s="12" t="s">
        <v>77</v>
      </c>
      <c r="AY598" s="155" t="s">
        <v>120</v>
      </c>
    </row>
    <row r="599" spans="2:65" s="12" customFormat="1" ht="11.25">
      <c r="B599" s="154"/>
      <c r="D599" s="147" t="s">
        <v>204</v>
      </c>
      <c r="E599" s="155" t="s">
        <v>1</v>
      </c>
      <c r="F599" s="156" t="s">
        <v>959</v>
      </c>
      <c r="H599" s="157">
        <v>18</v>
      </c>
      <c r="I599" s="158"/>
      <c r="L599" s="154"/>
      <c r="M599" s="159"/>
      <c r="T599" s="160"/>
      <c r="AT599" s="155" t="s">
        <v>204</v>
      </c>
      <c r="AU599" s="155" t="s">
        <v>87</v>
      </c>
      <c r="AV599" s="12" t="s">
        <v>87</v>
      </c>
      <c r="AW599" s="12" t="s">
        <v>32</v>
      </c>
      <c r="AX599" s="12" t="s">
        <v>77</v>
      </c>
      <c r="AY599" s="155" t="s">
        <v>120</v>
      </c>
    </row>
    <row r="600" spans="2:65" s="12" customFormat="1" ht="11.25">
      <c r="B600" s="154"/>
      <c r="D600" s="147" t="s">
        <v>204</v>
      </c>
      <c r="E600" s="155" t="s">
        <v>1</v>
      </c>
      <c r="F600" s="156" t="s">
        <v>960</v>
      </c>
      <c r="H600" s="157">
        <v>1.125</v>
      </c>
      <c r="I600" s="158"/>
      <c r="L600" s="154"/>
      <c r="M600" s="159"/>
      <c r="T600" s="160"/>
      <c r="AT600" s="155" t="s">
        <v>204</v>
      </c>
      <c r="AU600" s="155" t="s">
        <v>87</v>
      </c>
      <c r="AV600" s="12" t="s">
        <v>87</v>
      </c>
      <c r="AW600" s="12" t="s">
        <v>32</v>
      </c>
      <c r="AX600" s="12" t="s">
        <v>77</v>
      </c>
      <c r="AY600" s="155" t="s">
        <v>120</v>
      </c>
    </row>
    <row r="601" spans="2:65" s="14" customFormat="1" ht="11.25">
      <c r="B601" s="168"/>
      <c r="D601" s="147" t="s">
        <v>204</v>
      </c>
      <c r="E601" s="169" t="s">
        <v>1</v>
      </c>
      <c r="F601" s="170" t="s">
        <v>242</v>
      </c>
      <c r="H601" s="171">
        <v>108.125</v>
      </c>
      <c r="I601" s="172"/>
      <c r="L601" s="168"/>
      <c r="M601" s="173"/>
      <c r="T601" s="174"/>
      <c r="AT601" s="169" t="s">
        <v>204</v>
      </c>
      <c r="AU601" s="169" t="s">
        <v>87</v>
      </c>
      <c r="AV601" s="14" t="s">
        <v>202</v>
      </c>
      <c r="AW601" s="14" t="s">
        <v>32</v>
      </c>
      <c r="AX601" s="14" t="s">
        <v>85</v>
      </c>
      <c r="AY601" s="169" t="s">
        <v>120</v>
      </c>
    </row>
    <row r="602" spans="2:65" s="1" customFormat="1" ht="16.5" customHeight="1">
      <c r="B602" s="133"/>
      <c r="C602" s="181" t="s">
        <v>961</v>
      </c>
      <c r="D602" s="181" t="s">
        <v>301</v>
      </c>
      <c r="E602" s="182" t="s">
        <v>962</v>
      </c>
      <c r="F602" s="183" t="s">
        <v>963</v>
      </c>
      <c r="G602" s="184" t="s">
        <v>214</v>
      </c>
      <c r="H602" s="185">
        <v>108.125</v>
      </c>
      <c r="I602" s="186"/>
      <c r="J602" s="187">
        <f t="shared" ref="J602:J607" si="10">ROUND(I602*H602,2)</f>
        <v>0</v>
      </c>
      <c r="K602" s="183" t="s">
        <v>201</v>
      </c>
      <c r="L602" s="188"/>
      <c r="M602" s="189" t="s">
        <v>1</v>
      </c>
      <c r="N602" s="190" t="s">
        <v>42</v>
      </c>
      <c r="P602" s="143">
        <f t="shared" ref="P602:P607" si="11">O602*H602</f>
        <v>0</v>
      </c>
      <c r="Q602" s="143">
        <v>1E-3</v>
      </c>
      <c r="R602" s="143">
        <f t="shared" ref="R602:R607" si="12">Q602*H602</f>
        <v>0.108125</v>
      </c>
      <c r="S602" s="143">
        <v>0</v>
      </c>
      <c r="T602" s="144">
        <f t="shared" ref="T602:T607" si="13">S602*H602</f>
        <v>0</v>
      </c>
      <c r="AR602" s="145" t="s">
        <v>392</v>
      </c>
      <c r="AT602" s="145" t="s">
        <v>301</v>
      </c>
      <c r="AU602" s="145" t="s">
        <v>87</v>
      </c>
      <c r="AY602" s="18" t="s">
        <v>120</v>
      </c>
      <c r="BE602" s="146">
        <f t="shared" ref="BE602:BE607" si="14">IF(N602="základní",J602,0)</f>
        <v>0</v>
      </c>
      <c r="BF602" s="146">
        <f t="shared" ref="BF602:BF607" si="15">IF(N602="snížená",J602,0)</f>
        <v>0</v>
      </c>
      <c r="BG602" s="146">
        <f t="shared" ref="BG602:BG607" si="16">IF(N602="zákl. přenesená",J602,0)</f>
        <v>0</v>
      </c>
      <c r="BH602" s="146">
        <f t="shared" ref="BH602:BH607" si="17">IF(N602="sníž. přenesená",J602,0)</f>
        <v>0</v>
      </c>
      <c r="BI602" s="146">
        <f t="shared" ref="BI602:BI607" si="18">IF(N602="nulová",J602,0)</f>
        <v>0</v>
      </c>
      <c r="BJ602" s="18" t="s">
        <v>85</v>
      </c>
      <c r="BK602" s="146">
        <f t="shared" ref="BK602:BK607" si="19">ROUND(I602*H602,2)</f>
        <v>0</v>
      </c>
      <c r="BL602" s="18" t="s">
        <v>300</v>
      </c>
      <c r="BM602" s="145" t="s">
        <v>964</v>
      </c>
    </row>
    <row r="603" spans="2:65" s="1" customFormat="1" ht="16.5" customHeight="1">
      <c r="B603" s="133"/>
      <c r="C603" s="181" t="s">
        <v>965</v>
      </c>
      <c r="D603" s="181" t="s">
        <v>301</v>
      </c>
      <c r="E603" s="182" t="s">
        <v>966</v>
      </c>
      <c r="F603" s="183" t="s">
        <v>967</v>
      </c>
      <c r="G603" s="184" t="s">
        <v>321</v>
      </c>
      <c r="H603" s="185">
        <v>55</v>
      </c>
      <c r="I603" s="186"/>
      <c r="J603" s="187">
        <f t="shared" si="10"/>
        <v>0</v>
      </c>
      <c r="K603" s="183" t="s">
        <v>201</v>
      </c>
      <c r="L603" s="188"/>
      <c r="M603" s="189" t="s">
        <v>1</v>
      </c>
      <c r="N603" s="190" t="s">
        <v>42</v>
      </c>
      <c r="P603" s="143">
        <f t="shared" si="11"/>
        <v>0</v>
      </c>
      <c r="Q603" s="143">
        <v>2.0000000000000001E-4</v>
      </c>
      <c r="R603" s="143">
        <f t="shared" si="12"/>
        <v>1.1000000000000001E-2</v>
      </c>
      <c r="S603" s="143">
        <v>0</v>
      </c>
      <c r="T603" s="144">
        <f t="shared" si="13"/>
        <v>0</v>
      </c>
      <c r="AR603" s="145" t="s">
        <v>392</v>
      </c>
      <c r="AT603" s="145" t="s">
        <v>301</v>
      </c>
      <c r="AU603" s="145" t="s">
        <v>87</v>
      </c>
      <c r="AY603" s="18" t="s">
        <v>120</v>
      </c>
      <c r="BE603" s="146">
        <f t="shared" si="14"/>
        <v>0</v>
      </c>
      <c r="BF603" s="146">
        <f t="shared" si="15"/>
        <v>0</v>
      </c>
      <c r="BG603" s="146">
        <f t="shared" si="16"/>
        <v>0</v>
      </c>
      <c r="BH603" s="146">
        <f t="shared" si="17"/>
        <v>0</v>
      </c>
      <c r="BI603" s="146">
        <f t="shared" si="18"/>
        <v>0</v>
      </c>
      <c r="BJ603" s="18" t="s">
        <v>85</v>
      </c>
      <c r="BK603" s="146">
        <f t="shared" si="19"/>
        <v>0</v>
      </c>
      <c r="BL603" s="18" t="s">
        <v>300</v>
      </c>
      <c r="BM603" s="145" t="s">
        <v>968</v>
      </c>
    </row>
    <row r="604" spans="2:65" s="1" customFormat="1" ht="16.5" customHeight="1">
      <c r="B604" s="133"/>
      <c r="C604" s="134" t="s">
        <v>969</v>
      </c>
      <c r="D604" s="134" t="s">
        <v>123</v>
      </c>
      <c r="E604" s="135" t="s">
        <v>970</v>
      </c>
      <c r="F604" s="136" t="s">
        <v>971</v>
      </c>
      <c r="G604" s="137" t="s">
        <v>245</v>
      </c>
      <c r="H604" s="138">
        <v>54</v>
      </c>
      <c r="I604" s="139"/>
      <c r="J604" s="140">
        <f t="shared" si="10"/>
        <v>0</v>
      </c>
      <c r="K604" s="136" t="s">
        <v>201</v>
      </c>
      <c r="L604" s="33"/>
      <c r="M604" s="141" t="s">
        <v>1</v>
      </c>
      <c r="N604" s="142" t="s">
        <v>42</v>
      </c>
      <c r="P604" s="143">
        <f t="shared" si="11"/>
        <v>0</v>
      </c>
      <c r="Q604" s="143">
        <v>0</v>
      </c>
      <c r="R604" s="143">
        <f t="shared" si="12"/>
        <v>0</v>
      </c>
      <c r="S604" s="143">
        <v>0</v>
      </c>
      <c r="T604" s="144">
        <f t="shared" si="13"/>
        <v>0</v>
      </c>
      <c r="AR604" s="145" t="s">
        <v>300</v>
      </c>
      <c r="AT604" s="145" t="s">
        <v>123</v>
      </c>
      <c r="AU604" s="145" t="s">
        <v>87</v>
      </c>
      <c r="AY604" s="18" t="s">
        <v>120</v>
      </c>
      <c r="BE604" s="146">
        <f t="shared" si="14"/>
        <v>0</v>
      </c>
      <c r="BF604" s="146">
        <f t="shared" si="15"/>
        <v>0</v>
      </c>
      <c r="BG604" s="146">
        <f t="shared" si="16"/>
        <v>0</v>
      </c>
      <c r="BH604" s="146">
        <f t="shared" si="17"/>
        <v>0</v>
      </c>
      <c r="BI604" s="146">
        <f t="shared" si="18"/>
        <v>0</v>
      </c>
      <c r="BJ604" s="18" t="s">
        <v>85</v>
      </c>
      <c r="BK604" s="146">
        <f t="shared" si="19"/>
        <v>0</v>
      </c>
      <c r="BL604" s="18" t="s">
        <v>300</v>
      </c>
      <c r="BM604" s="145" t="s">
        <v>972</v>
      </c>
    </row>
    <row r="605" spans="2:65" s="1" customFormat="1" ht="16.5" customHeight="1">
      <c r="B605" s="133"/>
      <c r="C605" s="181" t="s">
        <v>973</v>
      </c>
      <c r="D605" s="181" t="s">
        <v>301</v>
      </c>
      <c r="E605" s="182" t="s">
        <v>974</v>
      </c>
      <c r="F605" s="183" t="s">
        <v>975</v>
      </c>
      <c r="G605" s="184" t="s">
        <v>245</v>
      </c>
      <c r="H605" s="185">
        <v>54</v>
      </c>
      <c r="I605" s="186"/>
      <c r="J605" s="187">
        <f t="shared" si="10"/>
        <v>0</v>
      </c>
      <c r="K605" s="183" t="s">
        <v>1</v>
      </c>
      <c r="L605" s="188"/>
      <c r="M605" s="189" t="s">
        <v>1</v>
      </c>
      <c r="N605" s="190" t="s">
        <v>42</v>
      </c>
      <c r="P605" s="143">
        <f t="shared" si="11"/>
        <v>0</v>
      </c>
      <c r="Q605" s="143">
        <v>1E-3</v>
      </c>
      <c r="R605" s="143">
        <f t="shared" si="12"/>
        <v>5.3999999999999999E-2</v>
      </c>
      <c r="S605" s="143">
        <v>0</v>
      </c>
      <c r="T605" s="144">
        <f t="shared" si="13"/>
        <v>0</v>
      </c>
      <c r="AR605" s="145" t="s">
        <v>392</v>
      </c>
      <c r="AT605" s="145" t="s">
        <v>301</v>
      </c>
      <c r="AU605" s="145" t="s">
        <v>87</v>
      </c>
      <c r="AY605" s="18" t="s">
        <v>120</v>
      </c>
      <c r="BE605" s="146">
        <f t="shared" si="14"/>
        <v>0</v>
      </c>
      <c r="BF605" s="146">
        <f t="shared" si="15"/>
        <v>0</v>
      </c>
      <c r="BG605" s="146">
        <f t="shared" si="16"/>
        <v>0</v>
      </c>
      <c r="BH605" s="146">
        <f t="shared" si="17"/>
        <v>0</v>
      </c>
      <c r="BI605" s="146">
        <f t="shared" si="18"/>
        <v>0</v>
      </c>
      <c r="BJ605" s="18" t="s">
        <v>85</v>
      </c>
      <c r="BK605" s="146">
        <f t="shared" si="19"/>
        <v>0</v>
      </c>
      <c r="BL605" s="18" t="s">
        <v>300</v>
      </c>
      <c r="BM605" s="145" t="s">
        <v>976</v>
      </c>
    </row>
    <row r="606" spans="2:65" s="1" customFormat="1" ht="16.5" customHeight="1">
      <c r="B606" s="133"/>
      <c r="C606" s="134" t="s">
        <v>977</v>
      </c>
      <c r="D606" s="134" t="s">
        <v>123</v>
      </c>
      <c r="E606" s="135" t="s">
        <v>978</v>
      </c>
      <c r="F606" s="136" t="s">
        <v>979</v>
      </c>
      <c r="G606" s="137" t="s">
        <v>125</v>
      </c>
      <c r="H606" s="138">
        <v>1</v>
      </c>
      <c r="I606" s="139"/>
      <c r="J606" s="140">
        <f t="shared" si="10"/>
        <v>0</v>
      </c>
      <c r="K606" s="136" t="s">
        <v>1</v>
      </c>
      <c r="L606" s="33"/>
      <c r="M606" s="141" t="s">
        <v>1</v>
      </c>
      <c r="N606" s="142" t="s">
        <v>42</v>
      </c>
      <c r="P606" s="143">
        <f t="shared" si="11"/>
        <v>0</v>
      </c>
      <c r="Q606" s="143">
        <v>0</v>
      </c>
      <c r="R606" s="143">
        <f t="shared" si="12"/>
        <v>0</v>
      </c>
      <c r="S606" s="143">
        <v>0</v>
      </c>
      <c r="T606" s="144">
        <f t="shared" si="13"/>
        <v>0</v>
      </c>
      <c r="AR606" s="145" t="s">
        <v>300</v>
      </c>
      <c r="AT606" s="145" t="s">
        <v>123</v>
      </c>
      <c r="AU606" s="145" t="s">
        <v>87</v>
      </c>
      <c r="AY606" s="18" t="s">
        <v>120</v>
      </c>
      <c r="BE606" s="146">
        <f t="shared" si="14"/>
        <v>0</v>
      </c>
      <c r="BF606" s="146">
        <f t="shared" si="15"/>
        <v>0</v>
      </c>
      <c r="BG606" s="146">
        <f t="shared" si="16"/>
        <v>0</v>
      </c>
      <c r="BH606" s="146">
        <f t="shared" si="17"/>
        <v>0</v>
      </c>
      <c r="BI606" s="146">
        <f t="shared" si="18"/>
        <v>0</v>
      </c>
      <c r="BJ606" s="18" t="s">
        <v>85</v>
      </c>
      <c r="BK606" s="146">
        <f t="shared" si="19"/>
        <v>0</v>
      </c>
      <c r="BL606" s="18" t="s">
        <v>300</v>
      </c>
      <c r="BM606" s="145" t="s">
        <v>980</v>
      </c>
    </row>
    <row r="607" spans="2:65" s="1" customFormat="1" ht="24.2" customHeight="1">
      <c r="B607" s="133"/>
      <c r="C607" s="134" t="s">
        <v>981</v>
      </c>
      <c r="D607" s="134" t="s">
        <v>123</v>
      </c>
      <c r="E607" s="135" t="s">
        <v>982</v>
      </c>
      <c r="F607" s="136" t="s">
        <v>983</v>
      </c>
      <c r="G607" s="137" t="s">
        <v>425</v>
      </c>
      <c r="H607" s="138">
        <v>10.195</v>
      </c>
      <c r="I607" s="139"/>
      <c r="J607" s="140">
        <f t="shared" si="10"/>
        <v>0</v>
      </c>
      <c r="K607" s="136" t="s">
        <v>201</v>
      </c>
      <c r="L607" s="33"/>
      <c r="M607" s="141" t="s">
        <v>1</v>
      </c>
      <c r="N607" s="142" t="s">
        <v>42</v>
      </c>
      <c r="P607" s="143">
        <f t="shared" si="11"/>
        <v>0</v>
      </c>
      <c r="Q607" s="143">
        <v>0</v>
      </c>
      <c r="R607" s="143">
        <f t="shared" si="12"/>
        <v>0</v>
      </c>
      <c r="S607" s="143">
        <v>0</v>
      </c>
      <c r="T607" s="144">
        <f t="shared" si="13"/>
        <v>0</v>
      </c>
      <c r="AR607" s="145" t="s">
        <v>300</v>
      </c>
      <c r="AT607" s="145" t="s">
        <v>123</v>
      </c>
      <c r="AU607" s="145" t="s">
        <v>87</v>
      </c>
      <c r="AY607" s="18" t="s">
        <v>120</v>
      </c>
      <c r="BE607" s="146">
        <f t="shared" si="14"/>
        <v>0</v>
      </c>
      <c r="BF607" s="146">
        <f t="shared" si="15"/>
        <v>0</v>
      </c>
      <c r="BG607" s="146">
        <f t="shared" si="16"/>
        <v>0</v>
      </c>
      <c r="BH607" s="146">
        <f t="shared" si="17"/>
        <v>0</v>
      </c>
      <c r="BI607" s="146">
        <f t="shared" si="18"/>
        <v>0</v>
      </c>
      <c r="BJ607" s="18" t="s">
        <v>85</v>
      </c>
      <c r="BK607" s="146">
        <f t="shared" si="19"/>
        <v>0</v>
      </c>
      <c r="BL607" s="18" t="s">
        <v>300</v>
      </c>
      <c r="BM607" s="145" t="s">
        <v>984</v>
      </c>
    </row>
    <row r="608" spans="2:65" s="11" customFormat="1" ht="22.9" customHeight="1">
      <c r="B608" s="121"/>
      <c r="D608" s="122" t="s">
        <v>76</v>
      </c>
      <c r="E608" s="131" t="s">
        <v>985</v>
      </c>
      <c r="F608" s="131" t="s">
        <v>986</v>
      </c>
      <c r="I608" s="124"/>
      <c r="J608" s="132">
        <f>BK608</f>
        <v>0</v>
      </c>
      <c r="L608" s="121"/>
      <c r="M608" s="126"/>
      <c r="P608" s="127">
        <f>SUM(P609:P642)</f>
        <v>0</v>
      </c>
      <c r="R608" s="127">
        <f>SUM(R609:R642)</f>
        <v>0.16800000000000004</v>
      </c>
      <c r="T608" s="128">
        <f>SUM(T609:T642)</f>
        <v>0</v>
      </c>
      <c r="AR608" s="122" t="s">
        <v>87</v>
      </c>
      <c r="AT608" s="129" t="s">
        <v>76</v>
      </c>
      <c r="AU608" s="129" t="s">
        <v>85</v>
      </c>
      <c r="AY608" s="122" t="s">
        <v>120</v>
      </c>
      <c r="BK608" s="130">
        <f>SUM(BK609:BK642)</f>
        <v>0</v>
      </c>
    </row>
    <row r="609" spans="2:65" s="1" customFormat="1" ht="16.5" customHeight="1">
      <c r="B609" s="133"/>
      <c r="C609" s="134" t="s">
        <v>987</v>
      </c>
      <c r="D609" s="134" t="s">
        <v>123</v>
      </c>
      <c r="E609" s="135" t="s">
        <v>988</v>
      </c>
      <c r="F609" s="136" t="s">
        <v>989</v>
      </c>
      <c r="G609" s="137" t="s">
        <v>200</v>
      </c>
      <c r="H609" s="138">
        <v>70</v>
      </c>
      <c r="I609" s="139"/>
      <c r="J609" s="140">
        <f>ROUND(I609*H609,2)</f>
        <v>0</v>
      </c>
      <c r="K609" s="136" t="s">
        <v>201</v>
      </c>
      <c r="L609" s="33"/>
      <c r="M609" s="141" t="s">
        <v>1</v>
      </c>
      <c r="N609" s="142" t="s">
        <v>42</v>
      </c>
      <c r="P609" s="143">
        <f>O609*H609</f>
        <v>0</v>
      </c>
      <c r="Q609" s="143">
        <v>1.5E-3</v>
      </c>
      <c r="R609" s="143">
        <f>Q609*H609</f>
        <v>0.105</v>
      </c>
      <c r="S609" s="143">
        <v>0</v>
      </c>
      <c r="T609" s="144">
        <f>S609*H609</f>
        <v>0</v>
      </c>
      <c r="AR609" s="145" t="s">
        <v>300</v>
      </c>
      <c r="AT609" s="145" t="s">
        <v>123</v>
      </c>
      <c r="AU609" s="145" t="s">
        <v>87</v>
      </c>
      <c r="AY609" s="18" t="s">
        <v>120</v>
      </c>
      <c r="BE609" s="146">
        <f>IF(N609="základní",J609,0)</f>
        <v>0</v>
      </c>
      <c r="BF609" s="146">
        <f>IF(N609="snížená",J609,0)</f>
        <v>0</v>
      </c>
      <c r="BG609" s="146">
        <f>IF(N609="zákl. přenesená",J609,0)</f>
        <v>0</v>
      </c>
      <c r="BH609" s="146">
        <f>IF(N609="sníž. přenesená",J609,0)</f>
        <v>0</v>
      </c>
      <c r="BI609" s="146">
        <f>IF(N609="nulová",J609,0)</f>
        <v>0</v>
      </c>
      <c r="BJ609" s="18" t="s">
        <v>85</v>
      </c>
      <c r="BK609" s="146">
        <f>ROUND(I609*H609,2)</f>
        <v>0</v>
      </c>
      <c r="BL609" s="18" t="s">
        <v>300</v>
      </c>
      <c r="BM609" s="145" t="s">
        <v>990</v>
      </c>
    </row>
    <row r="610" spans="2:65" s="1" customFormat="1" ht="24.2" customHeight="1">
      <c r="B610" s="133"/>
      <c r="C610" s="134" t="s">
        <v>991</v>
      </c>
      <c r="D610" s="134" t="s">
        <v>123</v>
      </c>
      <c r="E610" s="135" t="s">
        <v>992</v>
      </c>
      <c r="F610" s="136" t="s">
        <v>993</v>
      </c>
      <c r="G610" s="137" t="s">
        <v>200</v>
      </c>
      <c r="H610" s="138">
        <v>70</v>
      </c>
      <c r="I610" s="139"/>
      <c r="J610" s="140">
        <f>ROUND(I610*H610,2)</f>
        <v>0</v>
      </c>
      <c r="K610" s="136" t="s">
        <v>201</v>
      </c>
      <c r="L610" s="33"/>
      <c r="M610" s="141" t="s">
        <v>1</v>
      </c>
      <c r="N610" s="142" t="s">
        <v>42</v>
      </c>
      <c r="P610" s="143">
        <f>O610*H610</f>
        <v>0</v>
      </c>
      <c r="Q610" s="143">
        <v>1.3999999999999999E-4</v>
      </c>
      <c r="R610" s="143">
        <f>Q610*H610</f>
        <v>9.7999999999999997E-3</v>
      </c>
      <c r="S610" s="143">
        <v>0</v>
      </c>
      <c r="T610" s="144">
        <f>S610*H610</f>
        <v>0</v>
      </c>
      <c r="AR610" s="145" t="s">
        <v>300</v>
      </c>
      <c r="AT610" s="145" t="s">
        <v>123</v>
      </c>
      <c r="AU610" s="145" t="s">
        <v>87</v>
      </c>
      <c r="AY610" s="18" t="s">
        <v>120</v>
      </c>
      <c r="BE610" s="146">
        <f>IF(N610="základní",J610,0)</f>
        <v>0</v>
      </c>
      <c r="BF610" s="146">
        <f>IF(N610="snížená",J610,0)</f>
        <v>0</v>
      </c>
      <c r="BG610" s="146">
        <f>IF(N610="zákl. přenesená",J610,0)</f>
        <v>0</v>
      </c>
      <c r="BH610" s="146">
        <f>IF(N610="sníž. přenesená",J610,0)</f>
        <v>0</v>
      </c>
      <c r="BI610" s="146">
        <f>IF(N610="nulová",J610,0)</f>
        <v>0</v>
      </c>
      <c r="BJ610" s="18" t="s">
        <v>85</v>
      </c>
      <c r="BK610" s="146">
        <f>ROUND(I610*H610,2)</f>
        <v>0</v>
      </c>
      <c r="BL610" s="18" t="s">
        <v>300</v>
      </c>
      <c r="BM610" s="145" t="s">
        <v>994</v>
      </c>
    </row>
    <row r="611" spans="2:65" s="12" customFormat="1" ht="11.25">
      <c r="B611" s="154"/>
      <c r="D611" s="147" t="s">
        <v>204</v>
      </c>
      <c r="E611" s="155" t="s">
        <v>1</v>
      </c>
      <c r="F611" s="156" t="s">
        <v>995</v>
      </c>
      <c r="H611" s="157">
        <v>0.45</v>
      </c>
      <c r="I611" s="158"/>
      <c r="L611" s="154"/>
      <c r="M611" s="159"/>
      <c r="T611" s="160"/>
      <c r="AT611" s="155" t="s">
        <v>204</v>
      </c>
      <c r="AU611" s="155" t="s">
        <v>87</v>
      </c>
      <c r="AV611" s="12" t="s">
        <v>87</v>
      </c>
      <c r="AW611" s="12" t="s">
        <v>32</v>
      </c>
      <c r="AX611" s="12" t="s">
        <v>77</v>
      </c>
      <c r="AY611" s="155" t="s">
        <v>120</v>
      </c>
    </row>
    <row r="612" spans="2:65" s="12" customFormat="1" ht="11.25">
      <c r="B612" s="154"/>
      <c r="D612" s="147" t="s">
        <v>204</v>
      </c>
      <c r="E612" s="155" t="s">
        <v>1</v>
      </c>
      <c r="F612" s="156" t="s">
        <v>995</v>
      </c>
      <c r="H612" s="157">
        <v>0.45</v>
      </c>
      <c r="I612" s="158"/>
      <c r="L612" s="154"/>
      <c r="M612" s="159"/>
      <c r="T612" s="160"/>
      <c r="AT612" s="155" t="s">
        <v>204</v>
      </c>
      <c r="AU612" s="155" t="s">
        <v>87</v>
      </c>
      <c r="AV612" s="12" t="s">
        <v>87</v>
      </c>
      <c r="AW612" s="12" t="s">
        <v>32</v>
      </c>
      <c r="AX612" s="12" t="s">
        <v>77</v>
      </c>
      <c r="AY612" s="155" t="s">
        <v>120</v>
      </c>
    </row>
    <row r="613" spans="2:65" s="12" customFormat="1" ht="11.25">
      <c r="B613" s="154"/>
      <c r="D613" s="147" t="s">
        <v>204</v>
      </c>
      <c r="E613" s="155" t="s">
        <v>1</v>
      </c>
      <c r="F613" s="156" t="s">
        <v>996</v>
      </c>
      <c r="H613" s="157">
        <v>0.75</v>
      </c>
      <c r="I613" s="158"/>
      <c r="L613" s="154"/>
      <c r="M613" s="159"/>
      <c r="T613" s="160"/>
      <c r="AT613" s="155" t="s">
        <v>204</v>
      </c>
      <c r="AU613" s="155" t="s">
        <v>87</v>
      </c>
      <c r="AV613" s="12" t="s">
        <v>87</v>
      </c>
      <c r="AW613" s="12" t="s">
        <v>32</v>
      </c>
      <c r="AX613" s="12" t="s">
        <v>77</v>
      </c>
      <c r="AY613" s="155" t="s">
        <v>120</v>
      </c>
    </row>
    <row r="614" spans="2:65" s="12" customFormat="1" ht="11.25">
      <c r="B614" s="154"/>
      <c r="D614" s="147" t="s">
        <v>204</v>
      </c>
      <c r="E614" s="155" t="s">
        <v>1</v>
      </c>
      <c r="F614" s="156" t="s">
        <v>997</v>
      </c>
      <c r="H614" s="157">
        <v>2.82</v>
      </c>
      <c r="I614" s="158"/>
      <c r="L614" s="154"/>
      <c r="M614" s="159"/>
      <c r="T614" s="160"/>
      <c r="AT614" s="155" t="s">
        <v>204</v>
      </c>
      <c r="AU614" s="155" t="s">
        <v>87</v>
      </c>
      <c r="AV614" s="12" t="s">
        <v>87</v>
      </c>
      <c r="AW614" s="12" t="s">
        <v>32</v>
      </c>
      <c r="AX614" s="12" t="s">
        <v>77</v>
      </c>
      <c r="AY614" s="155" t="s">
        <v>120</v>
      </c>
    </row>
    <row r="615" spans="2:65" s="12" customFormat="1" ht="11.25">
      <c r="B615" s="154"/>
      <c r="D615" s="147" t="s">
        <v>204</v>
      </c>
      <c r="E615" s="155" t="s">
        <v>1</v>
      </c>
      <c r="F615" s="156" t="s">
        <v>998</v>
      </c>
      <c r="H615" s="157">
        <v>1.38</v>
      </c>
      <c r="I615" s="158"/>
      <c r="L615" s="154"/>
      <c r="M615" s="159"/>
      <c r="T615" s="160"/>
      <c r="AT615" s="155" t="s">
        <v>204</v>
      </c>
      <c r="AU615" s="155" t="s">
        <v>87</v>
      </c>
      <c r="AV615" s="12" t="s">
        <v>87</v>
      </c>
      <c r="AW615" s="12" t="s">
        <v>32</v>
      </c>
      <c r="AX615" s="12" t="s">
        <v>77</v>
      </c>
      <c r="AY615" s="155" t="s">
        <v>120</v>
      </c>
    </row>
    <row r="616" spans="2:65" s="12" customFormat="1" ht="11.25">
      <c r="B616" s="154"/>
      <c r="D616" s="147" t="s">
        <v>204</v>
      </c>
      <c r="E616" s="155" t="s">
        <v>1</v>
      </c>
      <c r="F616" s="156" t="s">
        <v>999</v>
      </c>
      <c r="H616" s="157">
        <v>4.8600000000000003</v>
      </c>
      <c r="I616" s="158"/>
      <c r="L616" s="154"/>
      <c r="M616" s="159"/>
      <c r="T616" s="160"/>
      <c r="AT616" s="155" t="s">
        <v>204</v>
      </c>
      <c r="AU616" s="155" t="s">
        <v>87</v>
      </c>
      <c r="AV616" s="12" t="s">
        <v>87</v>
      </c>
      <c r="AW616" s="12" t="s">
        <v>32</v>
      </c>
      <c r="AX616" s="12" t="s">
        <v>77</v>
      </c>
      <c r="AY616" s="155" t="s">
        <v>120</v>
      </c>
    </row>
    <row r="617" spans="2:65" s="12" customFormat="1" ht="11.25">
      <c r="B617" s="154"/>
      <c r="D617" s="147" t="s">
        <v>204</v>
      </c>
      <c r="E617" s="155" t="s">
        <v>1</v>
      </c>
      <c r="F617" s="156" t="s">
        <v>1000</v>
      </c>
      <c r="H617" s="157">
        <v>1.62</v>
      </c>
      <c r="I617" s="158"/>
      <c r="L617" s="154"/>
      <c r="M617" s="159"/>
      <c r="T617" s="160"/>
      <c r="AT617" s="155" t="s">
        <v>204</v>
      </c>
      <c r="AU617" s="155" t="s">
        <v>87</v>
      </c>
      <c r="AV617" s="12" t="s">
        <v>87</v>
      </c>
      <c r="AW617" s="12" t="s">
        <v>32</v>
      </c>
      <c r="AX617" s="12" t="s">
        <v>77</v>
      </c>
      <c r="AY617" s="155" t="s">
        <v>120</v>
      </c>
    </row>
    <row r="618" spans="2:65" s="12" customFormat="1" ht="11.25">
      <c r="B618" s="154"/>
      <c r="D618" s="147" t="s">
        <v>204</v>
      </c>
      <c r="E618" s="155" t="s">
        <v>1</v>
      </c>
      <c r="F618" s="156" t="s">
        <v>1001</v>
      </c>
      <c r="H618" s="157">
        <v>9.36</v>
      </c>
      <c r="I618" s="158"/>
      <c r="L618" s="154"/>
      <c r="M618" s="159"/>
      <c r="T618" s="160"/>
      <c r="AT618" s="155" t="s">
        <v>204</v>
      </c>
      <c r="AU618" s="155" t="s">
        <v>87</v>
      </c>
      <c r="AV618" s="12" t="s">
        <v>87</v>
      </c>
      <c r="AW618" s="12" t="s">
        <v>32</v>
      </c>
      <c r="AX618" s="12" t="s">
        <v>77</v>
      </c>
      <c r="AY618" s="155" t="s">
        <v>120</v>
      </c>
    </row>
    <row r="619" spans="2:65" s="12" customFormat="1" ht="11.25">
      <c r="B619" s="154"/>
      <c r="D619" s="147" t="s">
        <v>204</v>
      </c>
      <c r="E619" s="155" t="s">
        <v>1</v>
      </c>
      <c r="F619" s="156" t="s">
        <v>1002</v>
      </c>
      <c r="H619" s="157">
        <v>1.0049999999999999</v>
      </c>
      <c r="I619" s="158"/>
      <c r="L619" s="154"/>
      <c r="M619" s="159"/>
      <c r="T619" s="160"/>
      <c r="AT619" s="155" t="s">
        <v>204</v>
      </c>
      <c r="AU619" s="155" t="s">
        <v>87</v>
      </c>
      <c r="AV619" s="12" t="s">
        <v>87</v>
      </c>
      <c r="AW619" s="12" t="s">
        <v>32</v>
      </c>
      <c r="AX619" s="12" t="s">
        <v>77</v>
      </c>
      <c r="AY619" s="155" t="s">
        <v>120</v>
      </c>
    </row>
    <row r="620" spans="2:65" s="12" customFormat="1" ht="11.25">
      <c r="B620" s="154"/>
      <c r="D620" s="147" t="s">
        <v>204</v>
      </c>
      <c r="E620" s="155" t="s">
        <v>1</v>
      </c>
      <c r="F620" s="156" t="s">
        <v>1003</v>
      </c>
      <c r="H620" s="157">
        <v>0.98299999999999998</v>
      </c>
      <c r="I620" s="158"/>
      <c r="L620" s="154"/>
      <c r="M620" s="159"/>
      <c r="T620" s="160"/>
      <c r="AT620" s="155" t="s">
        <v>204</v>
      </c>
      <c r="AU620" s="155" t="s">
        <v>87</v>
      </c>
      <c r="AV620" s="12" t="s">
        <v>87</v>
      </c>
      <c r="AW620" s="12" t="s">
        <v>32</v>
      </c>
      <c r="AX620" s="12" t="s">
        <v>77</v>
      </c>
      <c r="AY620" s="155" t="s">
        <v>120</v>
      </c>
    </row>
    <row r="621" spans="2:65" s="12" customFormat="1" ht="11.25">
      <c r="B621" s="154"/>
      <c r="D621" s="147" t="s">
        <v>204</v>
      </c>
      <c r="E621" s="155" t="s">
        <v>1</v>
      </c>
      <c r="F621" s="156" t="s">
        <v>1003</v>
      </c>
      <c r="H621" s="157">
        <v>0.98299999999999998</v>
      </c>
      <c r="I621" s="158"/>
      <c r="L621" s="154"/>
      <c r="M621" s="159"/>
      <c r="T621" s="160"/>
      <c r="AT621" s="155" t="s">
        <v>204</v>
      </c>
      <c r="AU621" s="155" t="s">
        <v>87</v>
      </c>
      <c r="AV621" s="12" t="s">
        <v>87</v>
      </c>
      <c r="AW621" s="12" t="s">
        <v>32</v>
      </c>
      <c r="AX621" s="12" t="s">
        <v>77</v>
      </c>
      <c r="AY621" s="155" t="s">
        <v>120</v>
      </c>
    </row>
    <row r="622" spans="2:65" s="12" customFormat="1" ht="11.25">
      <c r="B622" s="154"/>
      <c r="D622" s="147" t="s">
        <v>204</v>
      </c>
      <c r="E622" s="155" t="s">
        <v>1</v>
      </c>
      <c r="F622" s="156" t="s">
        <v>1004</v>
      </c>
      <c r="H622" s="157">
        <v>16.2</v>
      </c>
      <c r="I622" s="158"/>
      <c r="L622" s="154"/>
      <c r="M622" s="159"/>
      <c r="T622" s="160"/>
      <c r="AT622" s="155" t="s">
        <v>204</v>
      </c>
      <c r="AU622" s="155" t="s">
        <v>87</v>
      </c>
      <c r="AV622" s="12" t="s">
        <v>87</v>
      </c>
      <c r="AW622" s="12" t="s">
        <v>32</v>
      </c>
      <c r="AX622" s="12" t="s">
        <v>77</v>
      </c>
      <c r="AY622" s="155" t="s">
        <v>120</v>
      </c>
    </row>
    <row r="623" spans="2:65" s="12" customFormat="1" ht="11.25">
      <c r="B623" s="154"/>
      <c r="D623" s="147" t="s">
        <v>204</v>
      </c>
      <c r="E623" s="155" t="s">
        <v>1</v>
      </c>
      <c r="F623" s="156" t="s">
        <v>1005</v>
      </c>
      <c r="H623" s="157">
        <v>1.26</v>
      </c>
      <c r="I623" s="158"/>
      <c r="L623" s="154"/>
      <c r="M623" s="159"/>
      <c r="T623" s="160"/>
      <c r="AT623" s="155" t="s">
        <v>204</v>
      </c>
      <c r="AU623" s="155" t="s">
        <v>87</v>
      </c>
      <c r="AV623" s="12" t="s">
        <v>87</v>
      </c>
      <c r="AW623" s="12" t="s">
        <v>32</v>
      </c>
      <c r="AX623" s="12" t="s">
        <v>77</v>
      </c>
      <c r="AY623" s="155" t="s">
        <v>120</v>
      </c>
    </row>
    <row r="624" spans="2:65" s="12" customFormat="1" ht="11.25">
      <c r="B624" s="154"/>
      <c r="D624" s="147" t="s">
        <v>204</v>
      </c>
      <c r="E624" s="155" t="s">
        <v>1</v>
      </c>
      <c r="F624" s="156" t="s">
        <v>1006</v>
      </c>
      <c r="H624" s="157">
        <v>1.373</v>
      </c>
      <c r="I624" s="158"/>
      <c r="L624" s="154"/>
      <c r="M624" s="159"/>
      <c r="T624" s="160"/>
      <c r="AT624" s="155" t="s">
        <v>204</v>
      </c>
      <c r="AU624" s="155" t="s">
        <v>87</v>
      </c>
      <c r="AV624" s="12" t="s">
        <v>87</v>
      </c>
      <c r="AW624" s="12" t="s">
        <v>32</v>
      </c>
      <c r="AX624" s="12" t="s">
        <v>77</v>
      </c>
      <c r="AY624" s="155" t="s">
        <v>120</v>
      </c>
    </row>
    <row r="625" spans="2:65" s="12" customFormat="1" ht="11.25">
      <c r="B625" s="154"/>
      <c r="D625" s="147" t="s">
        <v>204</v>
      </c>
      <c r="E625" s="155" t="s">
        <v>1</v>
      </c>
      <c r="F625" s="156" t="s">
        <v>1007</v>
      </c>
      <c r="H625" s="157">
        <v>0.92300000000000004</v>
      </c>
      <c r="I625" s="158"/>
      <c r="L625" s="154"/>
      <c r="M625" s="159"/>
      <c r="T625" s="160"/>
      <c r="AT625" s="155" t="s">
        <v>204</v>
      </c>
      <c r="AU625" s="155" t="s">
        <v>87</v>
      </c>
      <c r="AV625" s="12" t="s">
        <v>87</v>
      </c>
      <c r="AW625" s="12" t="s">
        <v>32</v>
      </c>
      <c r="AX625" s="12" t="s">
        <v>77</v>
      </c>
      <c r="AY625" s="155" t="s">
        <v>120</v>
      </c>
    </row>
    <row r="626" spans="2:65" s="12" customFormat="1" ht="11.25">
      <c r="B626" s="154"/>
      <c r="D626" s="147" t="s">
        <v>204</v>
      </c>
      <c r="E626" s="155" t="s">
        <v>1</v>
      </c>
      <c r="F626" s="156" t="s">
        <v>1008</v>
      </c>
      <c r="H626" s="157">
        <v>3.24</v>
      </c>
      <c r="I626" s="158"/>
      <c r="L626" s="154"/>
      <c r="M626" s="159"/>
      <c r="T626" s="160"/>
      <c r="AT626" s="155" t="s">
        <v>204</v>
      </c>
      <c r="AU626" s="155" t="s">
        <v>87</v>
      </c>
      <c r="AV626" s="12" t="s">
        <v>87</v>
      </c>
      <c r="AW626" s="12" t="s">
        <v>32</v>
      </c>
      <c r="AX626" s="12" t="s">
        <v>77</v>
      </c>
      <c r="AY626" s="155" t="s">
        <v>120</v>
      </c>
    </row>
    <row r="627" spans="2:65" s="12" customFormat="1" ht="11.25">
      <c r="B627" s="154"/>
      <c r="D627" s="147" t="s">
        <v>204</v>
      </c>
      <c r="E627" s="155" t="s">
        <v>1</v>
      </c>
      <c r="F627" s="156" t="s">
        <v>1009</v>
      </c>
      <c r="H627" s="157">
        <v>1.7549999999999999</v>
      </c>
      <c r="I627" s="158"/>
      <c r="L627" s="154"/>
      <c r="M627" s="159"/>
      <c r="T627" s="160"/>
      <c r="AT627" s="155" t="s">
        <v>204</v>
      </c>
      <c r="AU627" s="155" t="s">
        <v>87</v>
      </c>
      <c r="AV627" s="12" t="s">
        <v>87</v>
      </c>
      <c r="AW627" s="12" t="s">
        <v>32</v>
      </c>
      <c r="AX627" s="12" t="s">
        <v>77</v>
      </c>
      <c r="AY627" s="155" t="s">
        <v>120</v>
      </c>
    </row>
    <row r="628" spans="2:65" s="12" customFormat="1" ht="11.25">
      <c r="B628" s="154"/>
      <c r="D628" s="147" t="s">
        <v>204</v>
      </c>
      <c r="E628" s="155" t="s">
        <v>1</v>
      </c>
      <c r="F628" s="156" t="s">
        <v>1010</v>
      </c>
      <c r="H628" s="157">
        <v>10.574999999999999</v>
      </c>
      <c r="I628" s="158"/>
      <c r="L628" s="154"/>
      <c r="M628" s="159"/>
      <c r="T628" s="160"/>
      <c r="AT628" s="155" t="s">
        <v>204</v>
      </c>
      <c r="AU628" s="155" t="s">
        <v>87</v>
      </c>
      <c r="AV628" s="12" t="s">
        <v>87</v>
      </c>
      <c r="AW628" s="12" t="s">
        <v>32</v>
      </c>
      <c r="AX628" s="12" t="s">
        <v>77</v>
      </c>
      <c r="AY628" s="155" t="s">
        <v>120</v>
      </c>
    </row>
    <row r="629" spans="2:65" s="12" customFormat="1" ht="11.25">
      <c r="B629" s="154"/>
      <c r="D629" s="147" t="s">
        <v>204</v>
      </c>
      <c r="E629" s="155" t="s">
        <v>1</v>
      </c>
      <c r="F629" s="156" t="s">
        <v>1011</v>
      </c>
      <c r="H629" s="157">
        <v>1.238</v>
      </c>
      <c r="I629" s="158"/>
      <c r="L629" s="154"/>
      <c r="M629" s="159"/>
      <c r="T629" s="160"/>
      <c r="AT629" s="155" t="s">
        <v>204</v>
      </c>
      <c r="AU629" s="155" t="s">
        <v>87</v>
      </c>
      <c r="AV629" s="12" t="s">
        <v>87</v>
      </c>
      <c r="AW629" s="12" t="s">
        <v>32</v>
      </c>
      <c r="AX629" s="12" t="s">
        <v>77</v>
      </c>
      <c r="AY629" s="155" t="s">
        <v>120</v>
      </c>
    </row>
    <row r="630" spans="2:65" s="12" customFormat="1" ht="11.25">
      <c r="B630" s="154"/>
      <c r="D630" s="147" t="s">
        <v>204</v>
      </c>
      <c r="E630" s="155" t="s">
        <v>1</v>
      </c>
      <c r="F630" s="156" t="s">
        <v>1011</v>
      </c>
      <c r="H630" s="157">
        <v>1.238</v>
      </c>
      <c r="I630" s="158"/>
      <c r="L630" s="154"/>
      <c r="M630" s="159"/>
      <c r="T630" s="160"/>
      <c r="AT630" s="155" t="s">
        <v>204</v>
      </c>
      <c r="AU630" s="155" t="s">
        <v>87</v>
      </c>
      <c r="AV630" s="12" t="s">
        <v>87</v>
      </c>
      <c r="AW630" s="12" t="s">
        <v>32</v>
      </c>
      <c r="AX630" s="12" t="s">
        <v>77</v>
      </c>
      <c r="AY630" s="155" t="s">
        <v>120</v>
      </c>
    </row>
    <row r="631" spans="2:65" s="12" customFormat="1" ht="11.25">
      <c r="B631" s="154"/>
      <c r="D631" s="147" t="s">
        <v>204</v>
      </c>
      <c r="E631" s="155" t="s">
        <v>1</v>
      </c>
      <c r="F631" s="156" t="s">
        <v>1012</v>
      </c>
      <c r="H631" s="157">
        <v>1.1299999999999999</v>
      </c>
      <c r="I631" s="158"/>
      <c r="L631" s="154"/>
      <c r="M631" s="159"/>
      <c r="T631" s="160"/>
      <c r="AT631" s="155" t="s">
        <v>204</v>
      </c>
      <c r="AU631" s="155" t="s">
        <v>87</v>
      </c>
      <c r="AV631" s="12" t="s">
        <v>87</v>
      </c>
      <c r="AW631" s="12" t="s">
        <v>32</v>
      </c>
      <c r="AX631" s="12" t="s">
        <v>77</v>
      </c>
      <c r="AY631" s="155" t="s">
        <v>120</v>
      </c>
    </row>
    <row r="632" spans="2:65" s="12" customFormat="1" ht="11.25">
      <c r="B632" s="154"/>
      <c r="D632" s="147" t="s">
        <v>204</v>
      </c>
      <c r="E632" s="155" t="s">
        <v>1</v>
      </c>
      <c r="F632" s="156" t="s">
        <v>1013</v>
      </c>
      <c r="H632" s="157">
        <v>1.0580000000000001</v>
      </c>
      <c r="I632" s="158"/>
      <c r="L632" s="154"/>
      <c r="M632" s="159"/>
      <c r="T632" s="160"/>
      <c r="AT632" s="155" t="s">
        <v>204</v>
      </c>
      <c r="AU632" s="155" t="s">
        <v>87</v>
      </c>
      <c r="AV632" s="12" t="s">
        <v>87</v>
      </c>
      <c r="AW632" s="12" t="s">
        <v>32</v>
      </c>
      <c r="AX632" s="12" t="s">
        <v>77</v>
      </c>
      <c r="AY632" s="155" t="s">
        <v>120</v>
      </c>
    </row>
    <row r="633" spans="2:65" s="12" customFormat="1" ht="11.25">
      <c r="B633" s="154"/>
      <c r="D633" s="147" t="s">
        <v>204</v>
      </c>
      <c r="E633" s="155" t="s">
        <v>1</v>
      </c>
      <c r="F633" s="156" t="s">
        <v>1014</v>
      </c>
      <c r="H633" s="157">
        <v>0.96799999999999997</v>
      </c>
      <c r="I633" s="158"/>
      <c r="L633" s="154"/>
      <c r="M633" s="159"/>
      <c r="T633" s="160"/>
      <c r="AT633" s="155" t="s">
        <v>204</v>
      </c>
      <c r="AU633" s="155" t="s">
        <v>87</v>
      </c>
      <c r="AV633" s="12" t="s">
        <v>87</v>
      </c>
      <c r="AW633" s="12" t="s">
        <v>32</v>
      </c>
      <c r="AX633" s="12" t="s">
        <v>77</v>
      </c>
      <c r="AY633" s="155" t="s">
        <v>120</v>
      </c>
    </row>
    <row r="634" spans="2:65" s="12" customFormat="1" ht="11.25">
      <c r="B634" s="154"/>
      <c r="D634" s="147" t="s">
        <v>204</v>
      </c>
      <c r="E634" s="155" t="s">
        <v>1</v>
      </c>
      <c r="F634" s="156" t="s">
        <v>1015</v>
      </c>
      <c r="H634" s="157">
        <v>4.3810000000000002</v>
      </c>
      <c r="I634" s="158"/>
      <c r="L634" s="154"/>
      <c r="M634" s="159"/>
      <c r="T634" s="160"/>
      <c r="AT634" s="155" t="s">
        <v>204</v>
      </c>
      <c r="AU634" s="155" t="s">
        <v>87</v>
      </c>
      <c r="AV634" s="12" t="s">
        <v>87</v>
      </c>
      <c r="AW634" s="12" t="s">
        <v>32</v>
      </c>
      <c r="AX634" s="12" t="s">
        <v>77</v>
      </c>
      <c r="AY634" s="155" t="s">
        <v>120</v>
      </c>
    </row>
    <row r="635" spans="2:65" s="14" customFormat="1" ht="11.25">
      <c r="B635" s="168"/>
      <c r="D635" s="147" t="s">
        <v>204</v>
      </c>
      <c r="E635" s="169" t="s">
        <v>1</v>
      </c>
      <c r="F635" s="170" t="s">
        <v>242</v>
      </c>
      <c r="H635" s="171">
        <v>70</v>
      </c>
      <c r="I635" s="172"/>
      <c r="L635" s="168"/>
      <c r="M635" s="173"/>
      <c r="T635" s="174"/>
      <c r="AT635" s="169" t="s">
        <v>204</v>
      </c>
      <c r="AU635" s="169" t="s">
        <v>87</v>
      </c>
      <c r="AV635" s="14" t="s">
        <v>202</v>
      </c>
      <c r="AW635" s="14" t="s">
        <v>32</v>
      </c>
      <c r="AX635" s="14" t="s">
        <v>85</v>
      </c>
      <c r="AY635" s="169" t="s">
        <v>120</v>
      </c>
    </row>
    <row r="636" spans="2:65" s="1" customFormat="1" ht="24.2" customHeight="1">
      <c r="B636" s="133"/>
      <c r="C636" s="134" t="s">
        <v>1016</v>
      </c>
      <c r="D636" s="134" t="s">
        <v>123</v>
      </c>
      <c r="E636" s="135" t="s">
        <v>1017</v>
      </c>
      <c r="F636" s="136" t="s">
        <v>1018</v>
      </c>
      <c r="G636" s="137" t="s">
        <v>200</v>
      </c>
      <c r="H636" s="138">
        <v>70</v>
      </c>
      <c r="I636" s="139"/>
      <c r="J636" s="140">
        <f>ROUND(I636*H636,2)</f>
        <v>0</v>
      </c>
      <c r="K636" s="136" t="s">
        <v>201</v>
      </c>
      <c r="L636" s="33"/>
      <c r="M636" s="141" t="s">
        <v>1</v>
      </c>
      <c r="N636" s="142" t="s">
        <v>42</v>
      </c>
      <c r="P636" s="143">
        <f>O636*H636</f>
        <v>0</v>
      </c>
      <c r="Q636" s="143">
        <v>7.2000000000000005E-4</v>
      </c>
      <c r="R636" s="143">
        <f>Q636*H636</f>
        <v>5.04E-2</v>
      </c>
      <c r="S636" s="143">
        <v>0</v>
      </c>
      <c r="T636" s="144">
        <f>S636*H636</f>
        <v>0</v>
      </c>
      <c r="AR636" s="145" t="s">
        <v>300</v>
      </c>
      <c r="AT636" s="145" t="s">
        <v>123</v>
      </c>
      <c r="AU636" s="145" t="s">
        <v>87</v>
      </c>
      <c r="AY636" s="18" t="s">
        <v>120</v>
      </c>
      <c r="BE636" s="146">
        <f>IF(N636="základní",J636,0)</f>
        <v>0</v>
      </c>
      <c r="BF636" s="146">
        <f>IF(N636="snížená",J636,0)</f>
        <v>0</v>
      </c>
      <c r="BG636" s="146">
        <f>IF(N636="zákl. přenesená",J636,0)</f>
        <v>0</v>
      </c>
      <c r="BH636" s="146">
        <f>IF(N636="sníž. přenesená",J636,0)</f>
        <v>0</v>
      </c>
      <c r="BI636" s="146">
        <f>IF(N636="nulová",J636,0)</f>
        <v>0</v>
      </c>
      <c r="BJ636" s="18" t="s">
        <v>85</v>
      </c>
      <c r="BK636" s="146">
        <f>ROUND(I636*H636,2)</f>
        <v>0</v>
      </c>
      <c r="BL636" s="18" t="s">
        <v>300</v>
      </c>
      <c r="BM636" s="145" t="s">
        <v>1019</v>
      </c>
    </row>
    <row r="637" spans="2:65" s="1" customFormat="1" ht="24.2" customHeight="1">
      <c r="B637" s="133"/>
      <c r="C637" s="134" t="s">
        <v>1020</v>
      </c>
      <c r="D637" s="134" t="s">
        <v>123</v>
      </c>
      <c r="E637" s="135" t="s">
        <v>1021</v>
      </c>
      <c r="F637" s="136" t="s">
        <v>1022</v>
      </c>
      <c r="G637" s="137" t="s">
        <v>214</v>
      </c>
      <c r="H637" s="138">
        <v>440</v>
      </c>
      <c r="I637" s="139"/>
      <c r="J637" s="140">
        <f>ROUND(I637*H637,2)</f>
        <v>0</v>
      </c>
      <c r="K637" s="136" t="s">
        <v>201</v>
      </c>
      <c r="L637" s="33"/>
      <c r="M637" s="141" t="s">
        <v>1</v>
      </c>
      <c r="N637" s="142" t="s">
        <v>42</v>
      </c>
      <c r="P637" s="143">
        <f>O637*H637</f>
        <v>0</v>
      </c>
      <c r="Q637" s="143">
        <v>0</v>
      </c>
      <c r="R637" s="143">
        <f>Q637*H637</f>
        <v>0</v>
      </c>
      <c r="S637" s="143">
        <v>0</v>
      </c>
      <c r="T637" s="144">
        <f>S637*H637</f>
        <v>0</v>
      </c>
      <c r="AR637" s="145" t="s">
        <v>300</v>
      </c>
      <c r="AT637" s="145" t="s">
        <v>123</v>
      </c>
      <c r="AU637" s="145" t="s">
        <v>87</v>
      </c>
      <c r="AY637" s="18" t="s">
        <v>120</v>
      </c>
      <c r="BE637" s="146">
        <f>IF(N637="základní",J637,0)</f>
        <v>0</v>
      </c>
      <c r="BF637" s="146">
        <f>IF(N637="snížená",J637,0)</f>
        <v>0</v>
      </c>
      <c r="BG637" s="146">
        <f>IF(N637="zákl. přenesená",J637,0)</f>
        <v>0</v>
      </c>
      <c r="BH637" s="146">
        <f>IF(N637="sníž. přenesená",J637,0)</f>
        <v>0</v>
      </c>
      <c r="BI637" s="146">
        <f>IF(N637="nulová",J637,0)</f>
        <v>0</v>
      </c>
      <c r="BJ637" s="18" t="s">
        <v>85</v>
      </c>
      <c r="BK637" s="146">
        <f>ROUND(I637*H637,2)</f>
        <v>0</v>
      </c>
      <c r="BL637" s="18" t="s">
        <v>300</v>
      </c>
      <c r="BM637" s="145" t="s">
        <v>1023</v>
      </c>
    </row>
    <row r="638" spans="2:65" s="1" customFormat="1" ht="19.5">
      <c r="B638" s="33"/>
      <c r="D638" s="147" t="s">
        <v>129</v>
      </c>
      <c r="F638" s="148" t="s">
        <v>1024</v>
      </c>
      <c r="I638" s="149"/>
      <c r="L638" s="33"/>
      <c r="M638" s="150"/>
      <c r="T638" s="57"/>
      <c r="AT638" s="18" t="s">
        <v>129</v>
      </c>
      <c r="AU638" s="18" t="s">
        <v>87</v>
      </c>
    </row>
    <row r="639" spans="2:65" s="1" customFormat="1" ht="33" customHeight="1">
      <c r="B639" s="133"/>
      <c r="C639" s="134" t="s">
        <v>1025</v>
      </c>
      <c r="D639" s="134" t="s">
        <v>123</v>
      </c>
      <c r="E639" s="135" t="s">
        <v>1026</v>
      </c>
      <c r="F639" s="136" t="s">
        <v>1027</v>
      </c>
      <c r="G639" s="137" t="s">
        <v>200</v>
      </c>
      <c r="H639" s="138">
        <v>70</v>
      </c>
      <c r="I639" s="139"/>
      <c r="J639" s="140">
        <f>ROUND(I639*H639,2)</f>
        <v>0</v>
      </c>
      <c r="K639" s="136" t="s">
        <v>201</v>
      </c>
      <c r="L639" s="33"/>
      <c r="M639" s="141" t="s">
        <v>1</v>
      </c>
      <c r="N639" s="142" t="s">
        <v>42</v>
      </c>
      <c r="P639" s="143">
        <f>O639*H639</f>
        <v>0</v>
      </c>
      <c r="Q639" s="143">
        <v>2.0000000000000002E-5</v>
      </c>
      <c r="R639" s="143">
        <f>Q639*H639</f>
        <v>1.4000000000000002E-3</v>
      </c>
      <c r="S639" s="143">
        <v>0</v>
      </c>
      <c r="T639" s="144">
        <f>S639*H639</f>
        <v>0</v>
      </c>
      <c r="AR639" s="145" t="s">
        <v>300</v>
      </c>
      <c r="AT639" s="145" t="s">
        <v>123</v>
      </c>
      <c r="AU639" s="145" t="s">
        <v>87</v>
      </c>
      <c r="AY639" s="18" t="s">
        <v>120</v>
      </c>
      <c r="BE639" s="146">
        <f>IF(N639="základní",J639,0)</f>
        <v>0</v>
      </c>
      <c r="BF639" s="146">
        <f>IF(N639="snížená",J639,0)</f>
        <v>0</v>
      </c>
      <c r="BG639" s="146">
        <f>IF(N639="zákl. přenesená",J639,0)</f>
        <v>0</v>
      </c>
      <c r="BH639" s="146">
        <f>IF(N639="sníž. přenesená",J639,0)</f>
        <v>0</v>
      </c>
      <c r="BI639" s="146">
        <f>IF(N639="nulová",J639,0)</f>
        <v>0</v>
      </c>
      <c r="BJ639" s="18" t="s">
        <v>85</v>
      </c>
      <c r="BK639" s="146">
        <f>ROUND(I639*H639,2)</f>
        <v>0</v>
      </c>
      <c r="BL639" s="18" t="s">
        <v>300</v>
      </c>
      <c r="BM639" s="145" t="s">
        <v>1028</v>
      </c>
    </row>
    <row r="640" spans="2:65" s="1" customFormat="1" ht="19.5">
      <c r="B640" s="33"/>
      <c r="D640" s="147" t="s">
        <v>129</v>
      </c>
      <c r="F640" s="148" t="s">
        <v>1029</v>
      </c>
      <c r="I640" s="149"/>
      <c r="L640" s="33"/>
      <c r="M640" s="150"/>
      <c r="T640" s="57"/>
      <c r="AT640" s="18" t="s">
        <v>129</v>
      </c>
      <c r="AU640" s="18" t="s">
        <v>87</v>
      </c>
    </row>
    <row r="641" spans="2:65" s="1" customFormat="1" ht="24.2" customHeight="1">
      <c r="B641" s="133"/>
      <c r="C641" s="134" t="s">
        <v>1030</v>
      </c>
      <c r="D641" s="134" t="s">
        <v>123</v>
      </c>
      <c r="E641" s="135" t="s">
        <v>1031</v>
      </c>
      <c r="F641" s="136" t="s">
        <v>1032</v>
      </c>
      <c r="G641" s="137" t="s">
        <v>200</v>
      </c>
      <c r="H641" s="138">
        <v>70</v>
      </c>
      <c r="I641" s="139"/>
      <c r="J641" s="140">
        <f>ROUND(I641*H641,2)</f>
        <v>0</v>
      </c>
      <c r="K641" s="136" t="s">
        <v>1</v>
      </c>
      <c r="L641" s="33"/>
      <c r="M641" s="141" t="s">
        <v>1</v>
      </c>
      <c r="N641" s="142" t="s">
        <v>42</v>
      </c>
      <c r="P641" s="143">
        <f>O641*H641</f>
        <v>0</v>
      </c>
      <c r="Q641" s="143">
        <v>2.0000000000000002E-5</v>
      </c>
      <c r="R641" s="143">
        <f>Q641*H641</f>
        <v>1.4000000000000002E-3</v>
      </c>
      <c r="S641" s="143">
        <v>0</v>
      </c>
      <c r="T641" s="144">
        <f>S641*H641</f>
        <v>0</v>
      </c>
      <c r="AR641" s="145" t="s">
        <v>300</v>
      </c>
      <c r="AT641" s="145" t="s">
        <v>123</v>
      </c>
      <c r="AU641" s="145" t="s">
        <v>87</v>
      </c>
      <c r="AY641" s="18" t="s">
        <v>120</v>
      </c>
      <c r="BE641" s="146">
        <f>IF(N641="základní",J641,0)</f>
        <v>0</v>
      </c>
      <c r="BF641" s="146">
        <f>IF(N641="snížená",J641,0)</f>
        <v>0</v>
      </c>
      <c r="BG641" s="146">
        <f>IF(N641="zákl. přenesená",J641,0)</f>
        <v>0</v>
      </c>
      <c r="BH641" s="146">
        <f>IF(N641="sníž. přenesená",J641,0)</f>
        <v>0</v>
      </c>
      <c r="BI641" s="146">
        <f>IF(N641="nulová",J641,0)</f>
        <v>0</v>
      </c>
      <c r="BJ641" s="18" t="s">
        <v>85</v>
      </c>
      <c r="BK641" s="146">
        <f>ROUND(I641*H641,2)</f>
        <v>0</v>
      </c>
      <c r="BL641" s="18" t="s">
        <v>300</v>
      </c>
      <c r="BM641" s="145" t="s">
        <v>1033</v>
      </c>
    </row>
    <row r="642" spans="2:65" s="1" customFormat="1" ht="19.5">
      <c r="B642" s="33"/>
      <c r="D642" s="147" t="s">
        <v>129</v>
      </c>
      <c r="F642" s="148" t="s">
        <v>1034</v>
      </c>
      <c r="I642" s="149"/>
      <c r="L642" s="33"/>
      <c r="M642" s="150"/>
      <c r="T642" s="57"/>
      <c r="AT642" s="18" t="s">
        <v>129</v>
      </c>
      <c r="AU642" s="18" t="s">
        <v>87</v>
      </c>
    </row>
    <row r="643" spans="2:65" s="11" customFormat="1" ht="22.9" customHeight="1">
      <c r="B643" s="121"/>
      <c r="D643" s="122" t="s">
        <v>76</v>
      </c>
      <c r="E643" s="131" t="s">
        <v>1035</v>
      </c>
      <c r="F643" s="131" t="s">
        <v>1036</v>
      </c>
      <c r="I643" s="124"/>
      <c r="J643" s="132">
        <f>BK643</f>
        <v>0</v>
      </c>
      <c r="L643" s="121"/>
      <c r="M643" s="126"/>
      <c r="P643" s="127">
        <f>SUM(P644:P679)</f>
        <v>0</v>
      </c>
      <c r="R643" s="127">
        <f>SUM(R644:R679)</f>
        <v>0.11985000000000001</v>
      </c>
      <c r="T643" s="128">
        <f>SUM(T644:T679)</f>
        <v>2.6349999999999998E-2</v>
      </c>
      <c r="AR643" s="122" t="s">
        <v>87</v>
      </c>
      <c r="AT643" s="129" t="s">
        <v>76</v>
      </c>
      <c r="AU643" s="129" t="s">
        <v>85</v>
      </c>
      <c r="AY643" s="122" t="s">
        <v>120</v>
      </c>
      <c r="BK643" s="130">
        <f>SUM(BK644:BK679)</f>
        <v>0</v>
      </c>
    </row>
    <row r="644" spans="2:65" s="1" customFormat="1" ht="16.5" customHeight="1">
      <c r="B644" s="133"/>
      <c r="C644" s="134" t="s">
        <v>1037</v>
      </c>
      <c r="D644" s="134" t="s">
        <v>123</v>
      </c>
      <c r="E644" s="135" t="s">
        <v>1038</v>
      </c>
      <c r="F644" s="136" t="s">
        <v>1039</v>
      </c>
      <c r="G644" s="137" t="s">
        <v>200</v>
      </c>
      <c r="H644" s="138">
        <v>85</v>
      </c>
      <c r="I644" s="139"/>
      <c r="J644" s="140">
        <f>ROUND(I644*H644,2)</f>
        <v>0</v>
      </c>
      <c r="K644" s="136" t="s">
        <v>201</v>
      </c>
      <c r="L644" s="33"/>
      <c r="M644" s="141" t="s">
        <v>1</v>
      </c>
      <c r="N644" s="142" t="s">
        <v>42</v>
      </c>
      <c r="P644" s="143">
        <f>O644*H644</f>
        <v>0</v>
      </c>
      <c r="Q644" s="143">
        <v>1E-3</v>
      </c>
      <c r="R644" s="143">
        <f>Q644*H644</f>
        <v>8.5000000000000006E-2</v>
      </c>
      <c r="S644" s="143">
        <v>3.1E-4</v>
      </c>
      <c r="T644" s="144">
        <f>S644*H644</f>
        <v>2.6349999999999998E-2</v>
      </c>
      <c r="AR644" s="145" t="s">
        <v>300</v>
      </c>
      <c r="AT644" s="145" t="s">
        <v>123</v>
      </c>
      <c r="AU644" s="145" t="s">
        <v>87</v>
      </c>
      <c r="AY644" s="18" t="s">
        <v>120</v>
      </c>
      <c r="BE644" s="146">
        <f>IF(N644="základní",J644,0)</f>
        <v>0</v>
      </c>
      <c r="BF644" s="146">
        <f>IF(N644="snížená",J644,0)</f>
        <v>0</v>
      </c>
      <c r="BG644" s="146">
        <f>IF(N644="zákl. přenesená",J644,0)</f>
        <v>0</v>
      </c>
      <c r="BH644" s="146">
        <f>IF(N644="sníž. přenesená",J644,0)</f>
        <v>0</v>
      </c>
      <c r="BI644" s="146">
        <f>IF(N644="nulová",J644,0)</f>
        <v>0</v>
      </c>
      <c r="BJ644" s="18" t="s">
        <v>85</v>
      </c>
      <c r="BK644" s="146">
        <f>ROUND(I644*H644,2)</f>
        <v>0</v>
      </c>
      <c r="BL644" s="18" t="s">
        <v>300</v>
      </c>
      <c r="BM644" s="145" t="s">
        <v>1040</v>
      </c>
    </row>
    <row r="645" spans="2:65" s="12" customFormat="1" ht="11.25">
      <c r="B645" s="154"/>
      <c r="D645" s="147" t="s">
        <v>204</v>
      </c>
      <c r="E645" s="155" t="s">
        <v>1</v>
      </c>
      <c r="F645" s="156" t="s">
        <v>1041</v>
      </c>
      <c r="H645" s="157">
        <v>85</v>
      </c>
      <c r="I645" s="158"/>
      <c r="L645" s="154"/>
      <c r="M645" s="159"/>
      <c r="T645" s="160"/>
      <c r="AT645" s="155" t="s">
        <v>204</v>
      </c>
      <c r="AU645" s="155" t="s">
        <v>87</v>
      </c>
      <c r="AV645" s="12" t="s">
        <v>87</v>
      </c>
      <c r="AW645" s="12" t="s">
        <v>32</v>
      </c>
      <c r="AX645" s="12" t="s">
        <v>85</v>
      </c>
      <c r="AY645" s="155" t="s">
        <v>120</v>
      </c>
    </row>
    <row r="646" spans="2:65" s="1" customFormat="1" ht="24.2" customHeight="1">
      <c r="B646" s="133"/>
      <c r="C646" s="134" t="s">
        <v>1042</v>
      </c>
      <c r="D646" s="134" t="s">
        <v>123</v>
      </c>
      <c r="E646" s="135" t="s">
        <v>1043</v>
      </c>
      <c r="F646" s="136" t="s">
        <v>1044</v>
      </c>
      <c r="G646" s="137" t="s">
        <v>200</v>
      </c>
      <c r="H646" s="138">
        <v>85</v>
      </c>
      <c r="I646" s="139"/>
      <c r="J646" s="140">
        <f>ROUND(I646*H646,2)</f>
        <v>0</v>
      </c>
      <c r="K646" s="136" t="s">
        <v>201</v>
      </c>
      <c r="L646" s="33"/>
      <c r="M646" s="141" t="s">
        <v>1</v>
      </c>
      <c r="N646" s="142" t="s">
        <v>42</v>
      </c>
      <c r="P646" s="143">
        <f>O646*H646</f>
        <v>0</v>
      </c>
      <c r="Q646" s="143">
        <v>0</v>
      </c>
      <c r="R646" s="143">
        <f>Q646*H646</f>
        <v>0</v>
      </c>
      <c r="S646" s="143">
        <v>0</v>
      </c>
      <c r="T646" s="144">
        <f>S646*H646</f>
        <v>0</v>
      </c>
      <c r="AR646" s="145" t="s">
        <v>300</v>
      </c>
      <c r="AT646" s="145" t="s">
        <v>123</v>
      </c>
      <c r="AU646" s="145" t="s">
        <v>87</v>
      </c>
      <c r="AY646" s="18" t="s">
        <v>120</v>
      </c>
      <c r="BE646" s="146">
        <f>IF(N646="základní",J646,0)</f>
        <v>0</v>
      </c>
      <c r="BF646" s="146">
        <f>IF(N646="snížená",J646,0)</f>
        <v>0</v>
      </c>
      <c r="BG646" s="146">
        <f>IF(N646="zákl. přenesená",J646,0)</f>
        <v>0</v>
      </c>
      <c r="BH646" s="146">
        <f>IF(N646="sníž. přenesená",J646,0)</f>
        <v>0</v>
      </c>
      <c r="BI646" s="146">
        <f>IF(N646="nulová",J646,0)</f>
        <v>0</v>
      </c>
      <c r="BJ646" s="18" t="s">
        <v>85</v>
      </c>
      <c r="BK646" s="146">
        <f>ROUND(I646*H646,2)</f>
        <v>0</v>
      </c>
      <c r="BL646" s="18" t="s">
        <v>300</v>
      </c>
      <c r="BM646" s="145" t="s">
        <v>1045</v>
      </c>
    </row>
    <row r="647" spans="2:65" s="1" customFormat="1" ht="24.2" customHeight="1">
      <c r="B647" s="133"/>
      <c r="C647" s="134" t="s">
        <v>1046</v>
      </c>
      <c r="D647" s="134" t="s">
        <v>123</v>
      </c>
      <c r="E647" s="135" t="s">
        <v>1047</v>
      </c>
      <c r="F647" s="136" t="s">
        <v>1048</v>
      </c>
      <c r="G647" s="137" t="s">
        <v>200</v>
      </c>
      <c r="H647" s="138">
        <v>85</v>
      </c>
      <c r="I647" s="139"/>
      <c r="J647" s="140">
        <f>ROUND(I647*H647,2)</f>
        <v>0</v>
      </c>
      <c r="K647" s="136" t="s">
        <v>201</v>
      </c>
      <c r="L647" s="33"/>
      <c r="M647" s="141" t="s">
        <v>1</v>
      </c>
      <c r="N647" s="142" t="s">
        <v>42</v>
      </c>
      <c r="P647" s="143">
        <f>O647*H647</f>
        <v>0</v>
      </c>
      <c r="Q647" s="143">
        <v>1.2E-4</v>
      </c>
      <c r="R647" s="143">
        <f>Q647*H647</f>
        <v>1.0200000000000001E-2</v>
      </c>
      <c r="S647" s="143">
        <v>0</v>
      </c>
      <c r="T647" s="144">
        <f>S647*H647</f>
        <v>0</v>
      </c>
      <c r="AR647" s="145" t="s">
        <v>300</v>
      </c>
      <c r="AT647" s="145" t="s">
        <v>123</v>
      </c>
      <c r="AU647" s="145" t="s">
        <v>87</v>
      </c>
      <c r="AY647" s="18" t="s">
        <v>120</v>
      </c>
      <c r="BE647" s="146">
        <f>IF(N647="základní",J647,0)</f>
        <v>0</v>
      </c>
      <c r="BF647" s="146">
        <f>IF(N647="snížená",J647,0)</f>
        <v>0</v>
      </c>
      <c r="BG647" s="146">
        <f>IF(N647="zákl. přenesená",J647,0)</f>
        <v>0</v>
      </c>
      <c r="BH647" s="146">
        <f>IF(N647="sníž. přenesená",J647,0)</f>
        <v>0</v>
      </c>
      <c r="BI647" s="146">
        <f>IF(N647="nulová",J647,0)</f>
        <v>0</v>
      </c>
      <c r="BJ647" s="18" t="s">
        <v>85</v>
      </c>
      <c r="BK647" s="146">
        <f>ROUND(I647*H647,2)</f>
        <v>0</v>
      </c>
      <c r="BL647" s="18" t="s">
        <v>300</v>
      </c>
      <c r="BM647" s="145" t="s">
        <v>1049</v>
      </c>
    </row>
    <row r="648" spans="2:65" s="12" customFormat="1" ht="11.25">
      <c r="B648" s="154"/>
      <c r="D648" s="147" t="s">
        <v>204</v>
      </c>
      <c r="E648" s="155" t="s">
        <v>1</v>
      </c>
      <c r="F648" s="156" t="s">
        <v>995</v>
      </c>
      <c r="H648" s="157">
        <v>0.45</v>
      </c>
      <c r="I648" s="158"/>
      <c r="L648" s="154"/>
      <c r="M648" s="159"/>
      <c r="T648" s="160"/>
      <c r="AT648" s="155" t="s">
        <v>204</v>
      </c>
      <c r="AU648" s="155" t="s">
        <v>87</v>
      </c>
      <c r="AV648" s="12" t="s">
        <v>87</v>
      </c>
      <c r="AW648" s="12" t="s">
        <v>32</v>
      </c>
      <c r="AX648" s="12" t="s">
        <v>77</v>
      </c>
      <c r="AY648" s="155" t="s">
        <v>120</v>
      </c>
    </row>
    <row r="649" spans="2:65" s="12" customFormat="1" ht="11.25">
      <c r="B649" s="154"/>
      <c r="D649" s="147" t="s">
        <v>204</v>
      </c>
      <c r="E649" s="155" t="s">
        <v>1</v>
      </c>
      <c r="F649" s="156" t="s">
        <v>995</v>
      </c>
      <c r="H649" s="157">
        <v>0.45</v>
      </c>
      <c r="I649" s="158"/>
      <c r="L649" s="154"/>
      <c r="M649" s="159"/>
      <c r="T649" s="160"/>
      <c r="AT649" s="155" t="s">
        <v>204</v>
      </c>
      <c r="AU649" s="155" t="s">
        <v>87</v>
      </c>
      <c r="AV649" s="12" t="s">
        <v>87</v>
      </c>
      <c r="AW649" s="12" t="s">
        <v>32</v>
      </c>
      <c r="AX649" s="12" t="s">
        <v>77</v>
      </c>
      <c r="AY649" s="155" t="s">
        <v>120</v>
      </c>
    </row>
    <row r="650" spans="2:65" s="12" customFormat="1" ht="11.25">
      <c r="B650" s="154"/>
      <c r="D650" s="147" t="s">
        <v>204</v>
      </c>
      <c r="E650" s="155" t="s">
        <v>1</v>
      </c>
      <c r="F650" s="156" t="s">
        <v>996</v>
      </c>
      <c r="H650" s="157">
        <v>0.75</v>
      </c>
      <c r="I650" s="158"/>
      <c r="L650" s="154"/>
      <c r="M650" s="159"/>
      <c r="T650" s="160"/>
      <c r="AT650" s="155" t="s">
        <v>204</v>
      </c>
      <c r="AU650" s="155" t="s">
        <v>87</v>
      </c>
      <c r="AV650" s="12" t="s">
        <v>87</v>
      </c>
      <c r="AW650" s="12" t="s">
        <v>32</v>
      </c>
      <c r="AX650" s="12" t="s">
        <v>77</v>
      </c>
      <c r="AY650" s="155" t="s">
        <v>120</v>
      </c>
    </row>
    <row r="651" spans="2:65" s="12" customFormat="1" ht="11.25">
      <c r="B651" s="154"/>
      <c r="D651" s="147" t="s">
        <v>204</v>
      </c>
      <c r="E651" s="155" t="s">
        <v>1</v>
      </c>
      <c r="F651" s="156" t="s">
        <v>997</v>
      </c>
      <c r="H651" s="157">
        <v>2.82</v>
      </c>
      <c r="I651" s="158"/>
      <c r="L651" s="154"/>
      <c r="M651" s="159"/>
      <c r="T651" s="160"/>
      <c r="AT651" s="155" t="s">
        <v>204</v>
      </c>
      <c r="AU651" s="155" t="s">
        <v>87</v>
      </c>
      <c r="AV651" s="12" t="s">
        <v>87</v>
      </c>
      <c r="AW651" s="12" t="s">
        <v>32</v>
      </c>
      <c r="AX651" s="12" t="s">
        <v>77</v>
      </c>
      <c r="AY651" s="155" t="s">
        <v>120</v>
      </c>
    </row>
    <row r="652" spans="2:65" s="12" customFormat="1" ht="11.25">
      <c r="B652" s="154"/>
      <c r="D652" s="147" t="s">
        <v>204</v>
      </c>
      <c r="E652" s="155" t="s">
        <v>1</v>
      </c>
      <c r="F652" s="156" t="s">
        <v>998</v>
      </c>
      <c r="H652" s="157">
        <v>1.38</v>
      </c>
      <c r="I652" s="158"/>
      <c r="L652" s="154"/>
      <c r="M652" s="159"/>
      <c r="T652" s="160"/>
      <c r="AT652" s="155" t="s">
        <v>204</v>
      </c>
      <c r="AU652" s="155" t="s">
        <v>87</v>
      </c>
      <c r="AV652" s="12" t="s">
        <v>87</v>
      </c>
      <c r="AW652" s="12" t="s">
        <v>32</v>
      </c>
      <c r="AX652" s="12" t="s">
        <v>77</v>
      </c>
      <c r="AY652" s="155" t="s">
        <v>120</v>
      </c>
    </row>
    <row r="653" spans="2:65" s="12" customFormat="1" ht="11.25">
      <c r="B653" s="154"/>
      <c r="D653" s="147" t="s">
        <v>204</v>
      </c>
      <c r="E653" s="155" t="s">
        <v>1</v>
      </c>
      <c r="F653" s="156" t="s">
        <v>999</v>
      </c>
      <c r="H653" s="157">
        <v>4.8600000000000003</v>
      </c>
      <c r="I653" s="158"/>
      <c r="L653" s="154"/>
      <c r="M653" s="159"/>
      <c r="T653" s="160"/>
      <c r="AT653" s="155" t="s">
        <v>204</v>
      </c>
      <c r="AU653" s="155" t="s">
        <v>87</v>
      </c>
      <c r="AV653" s="12" t="s">
        <v>87</v>
      </c>
      <c r="AW653" s="12" t="s">
        <v>32</v>
      </c>
      <c r="AX653" s="12" t="s">
        <v>77</v>
      </c>
      <c r="AY653" s="155" t="s">
        <v>120</v>
      </c>
    </row>
    <row r="654" spans="2:65" s="12" customFormat="1" ht="11.25">
      <c r="B654" s="154"/>
      <c r="D654" s="147" t="s">
        <v>204</v>
      </c>
      <c r="E654" s="155" t="s">
        <v>1</v>
      </c>
      <c r="F654" s="156" t="s">
        <v>1000</v>
      </c>
      <c r="H654" s="157">
        <v>1.62</v>
      </c>
      <c r="I654" s="158"/>
      <c r="L654" s="154"/>
      <c r="M654" s="159"/>
      <c r="T654" s="160"/>
      <c r="AT654" s="155" t="s">
        <v>204</v>
      </c>
      <c r="AU654" s="155" t="s">
        <v>87</v>
      </c>
      <c r="AV654" s="12" t="s">
        <v>87</v>
      </c>
      <c r="AW654" s="12" t="s">
        <v>32</v>
      </c>
      <c r="AX654" s="12" t="s">
        <v>77</v>
      </c>
      <c r="AY654" s="155" t="s">
        <v>120</v>
      </c>
    </row>
    <row r="655" spans="2:65" s="12" customFormat="1" ht="11.25">
      <c r="B655" s="154"/>
      <c r="D655" s="147" t="s">
        <v>204</v>
      </c>
      <c r="E655" s="155" t="s">
        <v>1</v>
      </c>
      <c r="F655" s="156" t="s">
        <v>1001</v>
      </c>
      <c r="H655" s="157">
        <v>9.36</v>
      </c>
      <c r="I655" s="158"/>
      <c r="L655" s="154"/>
      <c r="M655" s="159"/>
      <c r="T655" s="160"/>
      <c r="AT655" s="155" t="s">
        <v>204</v>
      </c>
      <c r="AU655" s="155" t="s">
        <v>87</v>
      </c>
      <c r="AV655" s="12" t="s">
        <v>87</v>
      </c>
      <c r="AW655" s="12" t="s">
        <v>32</v>
      </c>
      <c r="AX655" s="12" t="s">
        <v>77</v>
      </c>
      <c r="AY655" s="155" t="s">
        <v>120</v>
      </c>
    </row>
    <row r="656" spans="2:65" s="12" customFormat="1" ht="11.25">
      <c r="B656" s="154"/>
      <c r="D656" s="147" t="s">
        <v>204</v>
      </c>
      <c r="E656" s="155" t="s">
        <v>1</v>
      </c>
      <c r="F656" s="156" t="s">
        <v>1002</v>
      </c>
      <c r="H656" s="157">
        <v>1.0049999999999999</v>
      </c>
      <c r="I656" s="158"/>
      <c r="L656" s="154"/>
      <c r="M656" s="159"/>
      <c r="T656" s="160"/>
      <c r="AT656" s="155" t="s">
        <v>204</v>
      </c>
      <c r="AU656" s="155" t="s">
        <v>87</v>
      </c>
      <c r="AV656" s="12" t="s">
        <v>87</v>
      </c>
      <c r="AW656" s="12" t="s">
        <v>32</v>
      </c>
      <c r="AX656" s="12" t="s">
        <v>77</v>
      </c>
      <c r="AY656" s="155" t="s">
        <v>120</v>
      </c>
    </row>
    <row r="657" spans="2:51" s="12" customFormat="1" ht="11.25">
      <c r="B657" s="154"/>
      <c r="D657" s="147" t="s">
        <v>204</v>
      </c>
      <c r="E657" s="155" t="s">
        <v>1</v>
      </c>
      <c r="F657" s="156" t="s">
        <v>1003</v>
      </c>
      <c r="H657" s="157">
        <v>0.98299999999999998</v>
      </c>
      <c r="I657" s="158"/>
      <c r="L657" s="154"/>
      <c r="M657" s="159"/>
      <c r="T657" s="160"/>
      <c r="AT657" s="155" t="s">
        <v>204</v>
      </c>
      <c r="AU657" s="155" t="s">
        <v>87</v>
      </c>
      <c r="AV657" s="12" t="s">
        <v>87</v>
      </c>
      <c r="AW657" s="12" t="s">
        <v>32</v>
      </c>
      <c r="AX657" s="12" t="s">
        <v>77</v>
      </c>
      <c r="AY657" s="155" t="s">
        <v>120</v>
      </c>
    </row>
    <row r="658" spans="2:51" s="12" customFormat="1" ht="11.25">
      <c r="B658" s="154"/>
      <c r="D658" s="147" t="s">
        <v>204</v>
      </c>
      <c r="E658" s="155" t="s">
        <v>1</v>
      </c>
      <c r="F658" s="156" t="s">
        <v>1003</v>
      </c>
      <c r="H658" s="157">
        <v>0.98299999999999998</v>
      </c>
      <c r="I658" s="158"/>
      <c r="L658" s="154"/>
      <c r="M658" s="159"/>
      <c r="T658" s="160"/>
      <c r="AT658" s="155" t="s">
        <v>204</v>
      </c>
      <c r="AU658" s="155" t="s">
        <v>87</v>
      </c>
      <c r="AV658" s="12" t="s">
        <v>87</v>
      </c>
      <c r="AW658" s="12" t="s">
        <v>32</v>
      </c>
      <c r="AX658" s="12" t="s">
        <v>77</v>
      </c>
      <c r="AY658" s="155" t="s">
        <v>120</v>
      </c>
    </row>
    <row r="659" spans="2:51" s="12" customFormat="1" ht="11.25">
      <c r="B659" s="154"/>
      <c r="D659" s="147" t="s">
        <v>204</v>
      </c>
      <c r="E659" s="155" t="s">
        <v>1</v>
      </c>
      <c r="F659" s="156" t="s">
        <v>1004</v>
      </c>
      <c r="H659" s="157">
        <v>16.2</v>
      </c>
      <c r="I659" s="158"/>
      <c r="L659" s="154"/>
      <c r="M659" s="159"/>
      <c r="T659" s="160"/>
      <c r="AT659" s="155" t="s">
        <v>204</v>
      </c>
      <c r="AU659" s="155" t="s">
        <v>87</v>
      </c>
      <c r="AV659" s="12" t="s">
        <v>87</v>
      </c>
      <c r="AW659" s="12" t="s">
        <v>32</v>
      </c>
      <c r="AX659" s="12" t="s">
        <v>77</v>
      </c>
      <c r="AY659" s="155" t="s">
        <v>120</v>
      </c>
    </row>
    <row r="660" spans="2:51" s="12" customFormat="1" ht="11.25">
      <c r="B660" s="154"/>
      <c r="D660" s="147" t="s">
        <v>204</v>
      </c>
      <c r="E660" s="155" t="s">
        <v>1</v>
      </c>
      <c r="F660" s="156" t="s">
        <v>1005</v>
      </c>
      <c r="H660" s="157">
        <v>1.26</v>
      </c>
      <c r="I660" s="158"/>
      <c r="L660" s="154"/>
      <c r="M660" s="159"/>
      <c r="T660" s="160"/>
      <c r="AT660" s="155" t="s">
        <v>204</v>
      </c>
      <c r="AU660" s="155" t="s">
        <v>87</v>
      </c>
      <c r="AV660" s="12" t="s">
        <v>87</v>
      </c>
      <c r="AW660" s="12" t="s">
        <v>32</v>
      </c>
      <c r="AX660" s="12" t="s">
        <v>77</v>
      </c>
      <c r="AY660" s="155" t="s">
        <v>120</v>
      </c>
    </row>
    <row r="661" spans="2:51" s="12" customFormat="1" ht="11.25">
      <c r="B661" s="154"/>
      <c r="D661" s="147" t="s">
        <v>204</v>
      </c>
      <c r="E661" s="155" t="s">
        <v>1</v>
      </c>
      <c r="F661" s="156" t="s">
        <v>1006</v>
      </c>
      <c r="H661" s="157">
        <v>1.373</v>
      </c>
      <c r="I661" s="158"/>
      <c r="L661" s="154"/>
      <c r="M661" s="159"/>
      <c r="T661" s="160"/>
      <c r="AT661" s="155" t="s">
        <v>204</v>
      </c>
      <c r="AU661" s="155" t="s">
        <v>87</v>
      </c>
      <c r="AV661" s="12" t="s">
        <v>87</v>
      </c>
      <c r="AW661" s="12" t="s">
        <v>32</v>
      </c>
      <c r="AX661" s="12" t="s">
        <v>77</v>
      </c>
      <c r="AY661" s="155" t="s">
        <v>120</v>
      </c>
    </row>
    <row r="662" spans="2:51" s="12" customFormat="1" ht="11.25">
      <c r="B662" s="154"/>
      <c r="D662" s="147" t="s">
        <v>204</v>
      </c>
      <c r="E662" s="155" t="s">
        <v>1</v>
      </c>
      <c r="F662" s="156" t="s">
        <v>1007</v>
      </c>
      <c r="H662" s="157">
        <v>0.92300000000000004</v>
      </c>
      <c r="I662" s="158"/>
      <c r="L662" s="154"/>
      <c r="M662" s="159"/>
      <c r="T662" s="160"/>
      <c r="AT662" s="155" t="s">
        <v>204</v>
      </c>
      <c r="AU662" s="155" t="s">
        <v>87</v>
      </c>
      <c r="AV662" s="12" t="s">
        <v>87</v>
      </c>
      <c r="AW662" s="12" t="s">
        <v>32</v>
      </c>
      <c r="AX662" s="12" t="s">
        <v>77</v>
      </c>
      <c r="AY662" s="155" t="s">
        <v>120</v>
      </c>
    </row>
    <row r="663" spans="2:51" s="12" customFormat="1" ht="11.25">
      <c r="B663" s="154"/>
      <c r="D663" s="147" t="s">
        <v>204</v>
      </c>
      <c r="E663" s="155" t="s">
        <v>1</v>
      </c>
      <c r="F663" s="156" t="s">
        <v>1008</v>
      </c>
      <c r="H663" s="157">
        <v>3.24</v>
      </c>
      <c r="I663" s="158"/>
      <c r="L663" s="154"/>
      <c r="M663" s="159"/>
      <c r="T663" s="160"/>
      <c r="AT663" s="155" t="s">
        <v>204</v>
      </c>
      <c r="AU663" s="155" t="s">
        <v>87</v>
      </c>
      <c r="AV663" s="12" t="s">
        <v>87</v>
      </c>
      <c r="AW663" s="12" t="s">
        <v>32</v>
      </c>
      <c r="AX663" s="12" t="s">
        <v>77</v>
      </c>
      <c r="AY663" s="155" t="s">
        <v>120</v>
      </c>
    </row>
    <row r="664" spans="2:51" s="12" customFormat="1" ht="11.25">
      <c r="B664" s="154"/>
      <c r="D664" s="147" t="s">
        <v>204</v>
      </c>
      <c r="E664" s="155" t="s">
        <v>1</v>
      </c>
      <c r="F664" s="156" t="s">
        <v>1009</v>
      </c>
      <c r="H664" s="157">
        <v>1.7549999999999999</v>
      </c>
      <c r="I664" s="158"/>
      <c r="L664" s="154"/>
      <c r="M664" s="159"/>
      <c r="T664" s="160"/>
      <c r="AT664" s="155" t="s">
        <v>204</v>
      </c>
      <c r="AU664" s="155" t="s">
        <v>87</v>
      </c>
      <c r="AV664" s="12" t="s">
        <v>87</v>
      </c>
      <c r="AW664" s="12" t="s">
        <v>32</v>
      </c>
      <c r="AX664" s="12" t="s">
        <v>77</v>
      </c>
      <c r="AY664" s="155" t="s">
        <v>120</v>
      </c>
    </row>
    <row r="665" spans="2:51" s="12" customFormat="1" ht="11.25">
      <c r="B665" s="154"/>
      <c r="D665" s="147" t="s">
        <v>204</v>
      </c>
      <c r="E665" s="155" t="s">
        <v>1</v>
      </c>
      <c r="F665" s="156" t="s">
        <v>1010</v>
      </c>
      <c r="H665" s="157">
        <v>10.574999999999999</v>
      </c>
      <c r="I665" s="158"/>
      <c r="L665" s="154"/>
      <c r="M665" s="159"/>
      <c r="T665" s="160"/>
      <c r="AT665" s="155" t="s">
        <v>204</v>
      </c>
      <c r="AU665" s="155" t="s">
        <v>87</v>
      </c>
      <c r="AV665" s="12" t="s">
        <v>87</v>
      </c>
      <c r="AW665" s="12" t="s">
        <v>32</v>
      </c>
      <c r="AX665" s="12" t="s">
        <v>77</v>
      </c>
      <c r="AY665" s="155" t="s">
        <v>120</v>
      </c>
    </row>
    <row r="666" spans="2:51" s="12" customFormat="1" ht="11.25">
      <c r="B666" s="154"/>
      <c r="D666" s="147" t="s">
        <v>204</v>
      </c>
      <c r="E666" s="155" t="s">
        <v>1</v>
      </c>
      <c r="F666" s="156" t="s">
        <v>1011</v>
      </c>
      <c r="H666" s="157">
        <v>1.238</v>
      </c>
      <c r="I666" s="158"/>
      <c r="L666" s="154"/>
      <c r="M666" s="159"/>
      <c r="T666" s="160"/>
      <c r="AT666" s="155" t="s">
        <v>204</v>
      </c>
      <c r="AU666" s="155" t="s">
        <v>87</v>
      </c>
      <c r="AV666" s="12" t="s">
        <v>87</v>
      </c>
      <c r="AW666" s="12" t="s">
        <v>32</v>
      </c>
      <c r="AX666" s="12" t="s">
        <v>77</v>
      </c>
      <c r="AY666" s="155" t="s">
        <v>120</v>
      </c>
    </row>
    <row r="667" spans="2:51" s="12" customFormat="1" ht="11.25">
      <c r="B667" s="154"/>
      <c r="D667" s="147" t="s">
        <v>204</v>
      </c>
      <c r="E667" s="155" t="s">
        <v>1</v>
      </c>
      <c r="F667" s="156" t="s">
        <v>1011</v>
      </c>
      <c r="H667" s="157">
        <v>1.238</v>
      </c>
      <c r="I667" s="158"/>
      <c r="L667" s="154"/>
      <c r="M667" s="159"/>
      <c r="T667" s="160"/>
      <c r="AT667" s="155" t="s">
        <v>204</v>
      </c>
      <c r="AU667" s="155" t="s">
        <v>87</v>
      </c>
      <c r="AV667" s="12" t="s">
        <v>87</v>
      </c>
      <c r="AW667" s="12" t="s">
        <v>32</v>
      </c>
      <c r="AX667" s="12" t="s">
        <v>77</v>
      </c>
      <c r="AY667" s="155" t="s">
        <v>120</v>
      </c>
    </row>
    <row r="668" spans="2:51" s="12" customFormat="1" ht="11.25">
      <c r="B668" s="154"/>
      <c r="D668" s="147" t="s">
        <v>204</v>
      </c>
      <c r="E668" s="155" t="s">
        <v>1</v>
      </c>
      <c r="F668" s="156" t="s">
        <v>1012</v>
      </c>
      <c r="H668" s="157">
        <v>1.1299999999999999</v>
      </c>
      <c r="I668" s="158"/>
      <c r="L668" s="154"/>
      <c r="M668" s="159"/>
      <c r="T668" s="160"/>
      <c r="AT668" s="155" t="s">
        <v>204</v>
      </c>
      <c r="AU668" s="155" t="s">
        <v>87</v>
      </c>
      <c r="AV668" s="12" t="s">
        <v>87</v>
      </c>
      <c r="AW668" s="12" t="s">
        <v>32</v>
      </c>
      <c r="AX668" s="12" t="s">
        <v>77</v>
      </c>
      <c r="AY668" s="155" t="s">
        <v>120</v>
      </c>
    </row>
    <row r="669" spans="2:51" s="12" customFormat="1" ht="11.25">
      <c r="B669" s="154"/>
      <c r="D669" s="147" t="s">
        <v>204</v>
      </c>
      <c r="E669" s="155" t="s">
        <v>1</v>
      </c>
      <c r="F669" s="156" t="s">
        <v>1013</v>
      </c>
      <c r="H669" s="157">
        <v>1.0580000000000001</v>
      </c>
      <c r="I669" s="158"/>
      <c r="L669" s="154"/>
      <c r="M669" s="159"/>
      <c r="T669" s="160"/>
      <c r="AT669" s="155" t="s">
        <v>204</v>
      </c>
      <c r="AU669" s="155" t="s">
        <v>87</v>
      </c>
      <c r="AV669" s="12" t="s">
        <v>87</v>
      </c>
      <c r="AW669" s="12" t="s">
        <v>32</v>
      </c>
      <c r="AX669" s="12" t="s">
        <v>77</v>
      </c>
      <c r="AY669" s="155" t="s">
        <v>120</v>
      </c>
    </row>
    <row r="670" spans="2:51" s="12" customFormat="1" ht="11.25">
      <c r="B670" s="154"/>
      <c r="D670" s="147" t="s">
        <v>204</v>
      </c>
      <c r="E670" s="155" t="s">
        <v>1</v>
      </c>
      <c r="F670" s="156" t="s">
        <v>1014</v>
      </c>
      <c r="H670" s="157">
        <v>0.96799999999999997</v>
      </c>
      <c r="I670" s="158"/>
      <c r="L670" s="154"/>
      <c r="M670" s="159"/>
      <c r="T670" s="160"/>
      <c r="AT670" s="155" t="s">
        <v>204</v>
      </c>
      <c r="AU670" s="155" t="s">
        <v>87</v>
      </c>
      <c r="AV670" s="12" t="s">
        <v>87</v>
      </c>
      <c r="AW670" s="12" t="s">
        <v>32</v>
      </c>
      <c r="AX670" s="12" t="s">
        <v>77</v>
      </c>
      <c r="AY670" s="155" t="s">
        <v>120</v>
      </c>
    </row>
    <row r="671" spans="2:51" s="12" customFormat="1" ht="11.25">
      <c r="B671" s="154"/>
      <c r="D671" s="147" t="s">
        <v>204</v>
      </c>
      <c r="E671" s="155" t="s">
        <v>1</v>
      </c>
      <c r="F671" s="156" t="s">
        <v>1050</v>
      </c>
      <c r="H671" s="157">
        <v>1.0649999999999999</v>
      </c>
      <c r="I671" s="158"/>
      <c r="L671" s="154"/>
      <c r="M671" s="159"/>
      <c r="T671" s="160"/>
      <c r="AT671" s="155" t="s">
        <v>204</v>
      </c>
      <c r="AU671" s="155" t="s">
        <v>87</v>
      </c>
      <c r="AV671" s="12" t="s">
        <v>87</v>
      </c>
      <c r="AW671" s="12" t="s">
        <v>32</v>
      </c>
      <c r="AX671" s="12" t="s">
        <v>77</v>
      </c>
      <c r="AY671" s="155" t="s">
        <v>120</v>
      </c>
    </row>
    <row r="672" spans="2:51" s="12" customFormat="1" ht="11.25">
      <c r="B672" s="154"/>
      <c r="D672" s="147" t="s">
        <v>204</v>
      </c>
      <c r="E672" s="155" t="s">
        <v>1</v>
      </c>
      <c r="F672" s="156" t="s">
        <v>1051</v>
      </c>
      <c r="H672" s="157">
        <v>18.315999999999999</v>
      </c>
      <c r="I672" s="158"/>
      <c r="L672" s="154"/>
      <c r="M672" s="159"/>
      <c r="T672" s="160"/>
      <c r="AT672" s="155" t="s">
        <v>204</v>
      </c>
      <c r="AU672" s="155" t="s">
        <v>87</v>
      </c>
      <c r="AV672" s="12" t="s">
        <v>87</v>
      </c>
      <c r="AW672" s="12" t="s">
        <v>32</v>
      </c>
      <c r="AX672" s="12" t="s">
        <v>77</v>
      </c>
      <c r="AY672" s="155" t="s">
        <v>120</v>
      </c>
    </row>
    <row r="673" spans="2:65" s="14" customFormat="1" ht="11.25">
      <c r="B673" s="168"/>
      <c r="D673" s="147" t="s">
        <v>204</v>
      </c>
      <c r="E673" s="169" t="s">
        <v>1</v>
      </c>
      <c r="F673" s="170" t="s">
        <v>242</v>
      </c>
      <c r="H673" s="171">
        <v>85</v>
      </c>
      <c r="I673" s="172"/>
      <c r="L673" s="168"/>
      <c r="M673" s="173"/>
      <c r="T673" s="174"/>
      <c r="AT673" s="169" t="s">
        <v>204</v>
      </c>
      <c r="AU673" s="169" t="s">
        <v>87</v>
      </c>
      <c r="AV673" s="14" t="s">
        <v>202</v>
      </c>
      <c r="AW673" s="14" t="s">
        <v>32</v>
      </c>
      <c r="AX673" s="14" t="s">
        <v>85</v>
      </c>
      <c r="AY673" s="169" t="s">
        <v>120</v>
      </c>
    </row>
    <row r="674" spans="2:65" s="1" customFormat="1" ht="33" customHeight="1">
      <c r="B674" s="133"/>
      <c r="C674" s="134" t="s">
        <v>1052</v>
      </c>
      <c r="D674" s="134" t="s">
        <v>123</v>
      </c>
      <c r="E674" s="135" t="s">
        <v>1053</v>
      </c>
      <c r="F674" s="136" t="s">
        <v>1054</v>
      </c>
      <c r="G674" s="137" t="s">
        <v>200</v>
      </c>
      <c r="H674" s="138">
        <v>85</v>
      </c>
      <c r="I674" s="139"/>
      <c r="J674" s="140">
        <f>ROUND(I674*H674,2)</f>
        <v>0</v>
      </c>
      <c r="K674" s="136" t="s">
        <v>201</v>
      </c>
      <c r="L674" s="33"/>
      <c r="M674" s="141" t="s">
        <v>1</v>
      </c>
      <c r="N674" s="142" t="s">
        <v>42</v>
      </c>
      <c r="P674" s="143">
        <f>O674*H674</f>
        <v>0</v>
      </c>
      <c r="Q674" s="143">
        <v>2.9E-4</v>
      </c>
      <c r="R674" s="143">
        <f>Q674*H674</f>
        <v>2.4650000000000002E-2</v>
      </c>
      <c r="S674" s="143">
        <v>0</v>
      </c>
      <c r="T674" s="144">
        <f>S674*H674</f>
        <v>0</v>
      </c>
      <c r="AR674" s="145" t="s">
        <v>300</v>
      </c>
      <c r="AT674" s="145" t="s">
        <v>123</v>
      </c>
      <c r="AU674" s="145" t="s">
        <v>87</v>
      </c>
      <c r="AY674" s="18" t="s">
        <v>120</v>
      </c>
      <c r="BE674" s="146">
        <f>IF(N674="základní",J674,0)</f>
        <v>0</v>
      </c>
      <c r="BF674" s="146">
        <f>IF(N674="snížená",J674,0)</f>
        <v>0</v>
      </c>
      <c r="BG674" s="146">
        <f>IF(N674="zákl. přenesená",J674,0)</f>
        <v>0</v>
      </c>
      <c r="BH674" s="146">
        <f>IF(N674="sníž. přenesená",J674,0)</f>
        <v>0</v>
      </c>
      <c r="BI674" s="146">
        <f>IF(N674="nulová",J674,0)</f>
        <v>0</v>
      </c>
      <c r="BJ674" s="18" t="s">
        <v>85</v>
      </c>
      <c r="BK674" s="146">
        <f>ROUND(I674*H674,2)</f>
        <v>0</v>
      </c>
      <c r="BL674" s="18" t="s">
        <v>300</v>
      </c>
      <c r="BM674" s="145" t="s">
        <v>1055</v>
      </c>
    </row>
    <row r="675" spans="2:65" s="1" customFormat="1" ht="19.5">
      <c r="B675" s="33"/>
      <c r="D675" s="147" t="s">
        <v>129</v>
      </c>
      <c r="F675" s="148" t="s">
        <v>1056</v>
      </c>
      <c r="I675" s="149"/>
      <c r="L675" s="33"/>
      <c r="M675" s="150"/>
      <c r="T675" s="57"/>
      <c r="AT675" s="18" t="s">
        <v>129</v>
      </c>
      <c r="AU675" s="18" t="s">
        <v>87</v>
      </c>
    </row>
    <row r="676" spans="2:65" s="1" customFormat="1" ht="24.2" customHeight="1">
      <c r="B676" s="133"/>
      <c r="C676" s="134" t="s">
        <v>1057</v>
      </c>
      <c r="D676" s="134" t="s">
        <v>123</v>
      </c>
      <c r="E676" s="135" t="s">
        <v>1058</v>
      </c>
      <c r="F676" s="136" t="s">
        <v>1059</v>
      </c>
      <c r="G676" s="137" t="s">
        <v>200</v>
      </c>
      <c r="H676" s="138">
        <v>85</v>
      </c>
      <c r="I676" s="139"/>
      <c r="J676" s="140">
        <f>ROUND(I676*H676,2)</f>
        <v>0</v>
      </c>
      <c r="K676" s="136" t="s">
        <v>201</v>
      </c>
      <c r="L676" s="33"/>
      <c r="M676" s="141" t="s">
        <v>1</v>
      </c>
      <c r="N676" s="142" t="s">
        <v>42</v>
      </c>
      <c r="P676" s="143">
        <f>O676*H676</f>
        <v>0</v>
      </c>
      <c r="Q676" s="143">
        <v>0</v>
      </c>
      <c r="R676" s="143">
        <f>Q676*H676</f>
        <v>0</v>
      </c>
      <c r="S676" s="143">
        <v>0</v>
      </c>
      <c r="T676" s="144">
        <f>S676*H676</f>
        <v>0</v>
      </c>
      <c r="AR676" s="145" t="s">
        <v>300</v>
      </c>
      <c r="AT676" s="145" t="s">
        <v>123</v>
      </c>
      <c r="AU676" s="145" t="s">
        <v>87</v>
      </c>
      <c r="AY676" s="18" t="s">
        <v>120</v>
      </c>
      <c r="BE676" s="146">
        <f>IF(N676="základní",J676,0)</f>
        <v>0</v>
      </c>
      <c r="BF676" s="146">
        <f>IF(N676="snížená",J676,0)</f>
        <v>0</v>
      </c>
      <c r="BG676" s="146">
        <f>IF(N676="zákl. přenesená",J676,0)</f>
        <v>0</v>
      </c>
      <c r="BH676" s="146">
        <f>IF(N676="sníž. přenesená",J676,0)</f>
        <v>0</v>
      </c>
      <c r="BI676" s="146">
        <f>IF(N676="nulová",J676,0)</f>
        <v>0</v>
      </c>
      <c r="BJ676" s="18" t="s">
        <v>85</v>
      </c>
      <c r="BK676" s="146">
        <f>ROUND(I676*H676,2)</f>
        <v>0</v>
      </c>
      <c r="BL676" s="18" t="s">
        <v>300</v>
      </c>
      <c r="BM676" s="145" t="s">
        <v>1060</v>
      </c>
    </row>
    <row r="677" spans="2:65" s="1" customFormat="1" ht="19.5">
      <c r="B677" s="33"/>
      <c r="D677" s="147" t="s">
        <v>129</v>
      </c>
      <c r="F677" s="148" t="s">
        <v>1061</v>
      </c>
      <c r="I677" s="149"/>
      <c r="L677" s="33"/>
      <c r="M677" s="150"/>
      <c r="T677" s="57"/>
      <c r="AT677" s="18" t="s">
        <v>129</v>
      </c>
      <c r="AU677" s="18" t="s">
        <v>87</v>
      </c>
    </row>
    <row r="678" spans="2:65" s="1" customFormat="1" ht="33" customHeight="1">
      <c r="B678" s="133"/>
      <c r="C678" s="134" t="s">
        <v>1062</v>
      </c>
      <c r="D678" s="134" t="s">
        <v>123</v>
      </c>
      <c r="E678" s="135" t="s">
        <v>1063</v>
      </c>
      <c r="F678" s="136" t="s">
        <v>1064</v>
      </c>
      <c r="G678" s="137" t="s">
        <v>214</v>
      </c>
      <c r="H678" s="138">
        <v>460</v>
      </c>
      <c r="I678" s="139"/>
      <c r="J678" s="140">
        <f>ROUND(I678*H678,2)</f>
        <v>0</v>
      </c>
      <c r="K678" s="136" t="s">
        <v>201</v>
      </c>
      <c r="L678" s="33"/>
      <c r="M678" s="141" t="s">
        <v>1</v>
      </c>
      <c r="N678" s="142" t="s">
        <v>42</v>
      </c>
      <c r="P678" s="143">
        <f>O678*H678</f>
        <v>0</v>
      </c>
      <c r="Q678" s="143">
        <v>0</v>
      </c>
      <c r="R678" s="143">
        <f>Q678*H678</f>
        <v>0</v>
      </c>
      <c r="S678" s="143">
        <v>0</v>
      </c>
      <c r="T678" s="144">
        <f>S678*H678</f>
        <v>0</v>
      </c>
      <c r="AR678" s="145" t="s">
        <v>300</v>
      </c>
      <c r="AT678" s="145" t="s">
        <v>123</v>
      </c>
      <c r="AU678" s="145" t="s">
        <v>87</v>
      </c>
      <c r="AY678" s="18" t="s">
        <v>120</v>
      </c>
      <c r="BE678" s="146">
        <f>IF(N678="základní",J678,0)</f>
        <v>0</v>
      </c>
      <c r="BF678" s="146">
        <f>IF(N678="snížená",J678,0)</f>
        <v>0</v>
      </c>
      <c r="BG678" s="146">
        <f>IF(N678="zákl. přenesená",J678,0)</f>
        <v>0</v>
      </c>
      <c r="BH678" s="146">
        <f>IF(N678="sníž. přenesená",J678,0)</f>
        <v>0</v>
      </c>
      <c r="BI678" s="146">
        <f>IF(N678="nulová",J678,0)</f>
        <v>0</v>
      </c>
      <c r="BJ678" s="18" t="s">
        <v>85</v>
      </c>
      <c r="BK678" s="146">
        <f>ROUND(I678*H678,2)</f>
        <v>0</v>
      </c>
      <c r="BL678" s="18" t="s">
        <v>300</v>
      </c>
      <c r="BM678" s="145" t="s">
        <v>1065</v>
      </c>
    </row>
    <row r="679" spans="2:65" s="1" customFormat="1" ht="19.5">
      <c r="B679" s="33"/>
      <c r="D679" s="147" t="s">
        <v>129</v>
      </c>
      <c r="F679" s="148" t="s">
        <v>1066</v>
      </c>
      <c r="I679" s="149"/>
      <c r="L679" s="33"/>
      <c r="M679" s="150"/>
      <c r="T679" s="57"/>
      <c r="AT679" s="18" t="s">
        <v>129</v>
      </c>
      <c r="AU679" s="18" t="s">
        <v>87</v>
      </c>
    </row>
    <row r="680" spans="2:65" s="11" customFormat="1" ht="22.9" customHeight="1">
      <c r="B680" s="121"/>
      <c r="D680" s="122" t="s">
        <v>76</v>
      </c>
      <c r="E680" s="131" t="s">
        <v>1067</v>
      </c>
      <c r="F680" s="131" t="s">
        <v>1068</v>
      </c>
      <c r="I680" s="124"/>
      <c r="J680" s="132">
        <f>BK680</f>
        <v>0</v>
      </c>
      <c r="L680" s="121"/>
      <c r="M680" s="126"/>
      <c r="P680" s="127">
        <f>SUM(P681:P703)</f>
        <v>0</v>
      </c>
      <c r="R680" s="127">
        <f>SUM(R681:R703)</f>
        <v>7.3399999999999993E-2</v>
      </c>
      <c r="T680" s="128">
        <f>SUM(T681:T703)</f>
        <v>0</v>
      </c>
      <c r="AR680" s="122" t="s">
        <v>87</v>
      </c>
      <c r="AT680" s="129" t="s">
        <v>76</v>
      </c>
      <c r="AU680" s="129" t="s">
        <v>85</v>
      </c>
      <c r="AY680" s="122" t="s">
        <v>120</v>
      </c>
      <c r="BK680" s="130">
        <f>SUM(BK681:BK703)</f>
        <v>0</v>
      </c>
    </row>
    <row r="681" spans="2:65" s="1" customFormat="1" ht="37.9" customHeight="1">
      <c r="B681" s="133"/>
      <c r="C681" s="134" t="s">
        <v>1069</v>
      </c>
      <c r="D681" s="134" t="s">
        <v>123</v>
      </c>
      <c r="E681" s="135" t="s">
        <v>1070</v>
      </c>
      <c r="F681" s="136" t="s">
        <v>1071</v>
      </c>
      <c r="G681" s="137" t="s">
        <v>245</v>
      </c>
      <c r="H681" s="138">
        <v>1</v>
      </c>
      <c r="I681" s="139"/>
      <c r="J681" s="140">
        <f>ROUND(I681*H681,2)</f>
        <v>0</v>
      </c>
      <c r="K681" s="136" t="s">
        <v>201</v>
      </c>
      <c r="L681" s="33"/>
      <c r="M681" s="141" t="s">
        <v>1</v>
      </c>
      <c r="N681" s="142" t="s">
        <v>42</v>
      </c>
      <c r="P681" s="143">
        <f>O681*H681</f>
        <v>0</v>
      </c>
      <c r="Q681" s="143">
        <v>0</v>
      </c>
      <c r="R681" s="143">
        <f>Q681*H681</f>
        <v>0</v>
      </c>
      <c r="S681" s="143">
        <v>0</v>
      </c>
      <c r="T681" s="144">
        <f>S681*H681</f>
        <v>0</v>
      </c>
      <c r="AR681" s="145" t="s">
        <v>300</v>
      </c>
      <c r="AT681" s="145" t="s">
        <v>123</v>
      </c>
      <c r="AU681" s="145" t="s">
        <v>87</v>
      </c>
      <c r="AY681" s="18" t="s">
        <v>120</v>
      </c>
      <c r="BE681" s="146">
        <f>IF(N681="základní",J681,0)</f>
        <v>0</v>
      </c>
      <c r="BF681" s="146">
        <f>IF(N681="snížená",J681,0)</f>
        <v>0</v>
      </c>
      <c r="BG681" s="146">
        <f>IF(N681="zákl. přenesená",J681,0)</f>
        <v>0</v>
      </c>
      <c r="BH681" s="146">
        <f>IF(N681="sníž. přenesená",J681,0)</f>
        <v>0</v>
      </c>
      <c r="BI681" s="146">
        <f>IF(N681="nulová",J681,0)</f>
        <v>0</v>
      </c>
      <c r="BJ681" s="18" t="s">
        <v>85</v>
      </c>
      <c r="BK681" s="146">
        <f>ROUND(I681*H681,2)</f>
        <v>0</v>
      </c>
      <c r="BL681" s="18" t="s">
        <v>300</v>
      </c>
      <c r="BM681" s="145" t="s">
        <v>1072</v>
      </c>
    </row>
    <row r="682" spans="2:65" s="12" customFormat="1" ht="11.25">
      <c r="B682" s="154"/>
      <c r="D682" s="147" t="s">
        <v>204</v>
      </c>
      <c r="E682" s="155" t="s">
        <v>1</v>
      </c>
      <c r="F682" s="156" t="s">
        <v>1073</v>
      </c>
      <c r="H682" s="157">
        <v>1</v>
      </c>
      <c r="I682" s="158"/>
      <c r="L682" s="154"/>
      <c r="M682" s="159"/>
      <c r="T682" s="160"/>
      <c r="AT682" s="155" t="s">
        <v>204</v>
      </c>
      <c r="AU682" s="155" t="s">
        <v>87</v>
      </c>
      <c r="AV682" s="12" t="s">
        <v>87</v>
      </c>
      <c r="AW682" s="12" t="s">
        <v>32</v>
      </c>
      <c r="AX682" s="12" t="s">
        <v>85</v>
      </c>
      <c r="AY682" s="155" t="s">
        <v>120</v>
      </c>
    </row>
    <row r="683" spans="2:65" s="1" customFormat="1" ht="44.25" customHeight="1">
      <c r="B683" s="133"/>
      <c r="C683" s="134" t="s">
        <v>1074</v>
      </c>
      <c r="D683" s="134" t="s">
        <v>123</v>
      </c>
      <c r="E683" s="135" t="s">
        <v>1075</v>
      </c>
      <c r="F683" s="136" t="s">
        <v>1076</v>
      </c>
      <c r="G683" s="137" t="s">
        <v>245</v>
      </c>
      <c r="H683" s="138">
        <v>2</v>
      </c>
      <c r="I683" s="139"/>
      <c r="J683" s="140">
        <f>ROUND(I683*H683,2)</f>
        <v>0</v>
      </c>
      <c r="K683" s="136" t="s">
        <v>201</v>
      </c>
      <c r="L683" s="33"/>
      <c r="M683" s="141" t="s">
        <v>1</v>
      </c>
      <c r="N683" s="142" t="s">
        <v>42</v>
      </c>
      <c r="P683" s="143">
        <f>O683*H683</f>
        <v>0</v>
      </c>
      <c r="Q683" s="143">
        <v>0</v>
      </c>
      <c r="R683" s="143">
        <f>Q683*H683</f>
        <v>0</v>
      </c>
      <c r="S683" s="143">
        <v>0</v>
      </c>
      <c r="T683" s="144">
        <f>S683*H683</f>
        <v>0</v>
      </c>
      <c r="AR683" s="145" t="s">
        <v>300</v>
      </c>
      <c r="AT683" s="145" t="s">
        <v>123</v>
      </c>
      <c r="AU683" s="145" t="s">
        <v>87</v>
      </c>
      <c r="AY683" s="18" t="s">
        <v>120</v>
      </c>
      <c r="BE683" s="146">
        <f>IF(N683="základní",J683,0)</f>
        <v>0</v>
      </c>
      <c r="BF683" s="146">
        <f>IF(N683="snížená",J683,0)</f>
        <v>0</v>
      </c>
      <c r="BG683" s="146">
        <f>IF(N683="zákl. přenesená",J683,0)</f>
        <v>0</v>
      </c>
      <c r="BH683" s="146">
        <f>IF(N683="sníž. přenesená",J683,0)</f>
        <v>0</v>
      </c>
      <c r="BI683" s="146">
        <f>IF(N683="nulová",J683,0)</f>
        <v>0</v>
      </c>
      <c r="BJ683" s="18" t="s">
        <v>85</v>
      </c>
      <c r="BK683" s="146">
        <f>ROUND(I683*H683,2)</f>
        <v>0</v>
      </c>
      <c r="BL683" s="18" t="s">
        <v>300</v>
      </c>
      <c r="BM683" s="145" t="s">
        <v>1077</v>
      </c>
    </row>
    <row r="684" spans="2:65" s="12" customFormat="1" ht="11.25">
      <c r="B684" s="154"/>
      <c r="D684" s="147" t="s">
        <v>204</v>
      </c>
      <c r="E684" s="155" t="s">
        <v>1</v>
      </c>
      <c r="F684" s="156" t="s">
        <v>1078</v>
      </c>
      <c r="H684" s="157">
        <v>1</v>
      </c>
      <c r="I684" s="158"/>
      <c r="L684" s="154"/>
      <c r="M684" s="159"/>
      <c r="T684" s="160"/>
      <c r="AT684" s="155" t="s">
        <v>204</v>
      </c>
      <c r="AU684" s="155" t="s">
        <v>87</v>
      </c>
      <c r="AV684" s="12" t="s">
        <v>87</v>
      </c>
      <c r="AW684" s="12" t="s">
        <v>32</v>
      </c>
      <c r="AX684" s="12" t="s">
        <v>77</v>
      </c>
      <c r="AY684" s="155" t="s">
        <v>120</v>
      </c>
    </row>
    <row r="685" spans="2:65" s="12" customFormat="1" ht="11.25">
      <c r="B685" s="154"/>
      <c r="D685" s="147" t="s">
        <v>204</v>
      </c>
      <c r="E685" s="155" t="s">
        <v>1</v>
      </c>
      <c r="F685" s="156" t="s">
        <v>1079</v>
      </c>
      <c r="H685" s="157">
        <v>1</v>
      </c>
      <c r="I685" s="158"/>
      <c r="L685" s="154"/>
      <c r="M685" s="159"/>
      <c r="T685" s="160"/>
      <c r="AT685" s="155" t="s">
        <v>204</v>
      </c>
      <c r="AU685" s="155" t="s">
        <v>87</v>
      </c>
      <c r="AV685" s="12" t="s">
        <v>87</v>
      </c>
      <c r="AW685" s="12" t="s">
        <v>32</v>
      </c>
      <c r="AX685" s="12" t="s">
        <v>77</v>
      </c>
      <c r="AY685" s="155" t="s">
        <v>120</v>
      </c>
    </row>
    <row r="686" spans="2:65" s="14" customFormat="1" ht="11.25">
      <c r="B686" s="168"/>
      <c r="D686" s="147" t="s">
        <v>204</v>
      </c>
      <c r="E686" s="169" t="s">
        <v>1</v>
      </c>
      <c r="F686" s="170" t="s">
        <v>242</v>
      </c>
      <c r="H686" s="171">
        <v>2</v>
      </c>
      <c r="I686" s="172"/>
      <c r="L686" s="168"/>
      <c r="M686" s="173"/>
      <c r="T686" s="174"/>
      <c r="AT686" s="169" t="s">
        <v>204</v>
      </c>
      <c r="AU686" s="169" t="s">
        <v>87</v>
      </c>
      <c r="AV686" s="14" t="s">
        <v>202</v>
      </c>
      <c r="AW686" s="14" t="s">
        <v>32</v>
      </c>
      <c r="AX686" s="14" t="s">
        <v>85</v>
      </c>
      <c r="AY686" s="169" t="s">
        <v>120</v>
      </c>
    </row>
    <row r="687" spans="2:65" s="1" customFormat="1" ht="44.25" customHeight="1">
      <c r="B687" s="133"/>
      <c r="C687" s="134" t="s">
        <v>1080</v>
      </c>
      <c r="D687" s="134" t="s">
        <v>123</v>
      </c>
      <c r="E687" s="135" t="s">
        <v>1081</v>
      </c>
      <c r="F687" s="136" t="s">
        <v>1082</v>
      </c>
      <c r="G687" s="137" t="s">
        <v>245</v>
      </c>
      <c r="H687" s="138">
        <v>2</v>
      </c>
      <c r="I687" s="139"/>
      <c r="J687" s="140">
        <f>ROUND(I687*H687,2)</f>
        <v>0</v>
      </c>
      <c r="K687" s="136" t="s">
        <v>201</v>
      </c>
      <c r="L687" s="33"/>
      <c r="M687" s="141" t="s">
        <v>1</v>
      </c>
      <c r="N687" s="142" t="s">
        <v>42</v>
      </c>
      <c r="P687" s="143">
        <f>O687*H687</f>
        <v>0</v>
      </c>
      <c r="Q687" s="143">
        <v>0</v>
      </c>
      <c r="R687" s="143">
        <f>Q687*H687</f>
        <v>0</v>
      </c>
      <c r="S687" s="143">
        <v>0</v>
      </c>
      <c r="T687" s="144">
        <f>S687*H687</f>
        <v>0</v>
      </c>
      <c r="AR687" s="145" t="s">
        <v>300</v>
      </c>
      <c r="AT687" s="145" t="s">
        <v>123</v>
      </c>
      <c r="AU687" s="145" t="s">
        <v>87</v>
      </c>
      <c r="AY687" s="18" t="s">
        <v>120</v>
      </c>
      <c r="BE687" s="146">
        <f>IF(N687="základní",J687,0)</f>
        <v>0</v>
      </c>
      <c r="BF687" s="146">
        <f>IF(N687="snížená",J687,0)</f>
        <v>0</v>
      </c>
      <c r="BG687" s="146">
        <f>IF(N687="zákl. přenesená",J687,0)</f>
        <v>0</v>
      </c>
      <c r="BH687" s="146">
        <f>IF(N687="sníž. přenesená",J687,0)</f>
        <v>0</v>
      </c>
      <c r="BI687" s="146">
        <f>IF(N687="nulová",J687,0)</f>
        <v>0</v>
      </c>
      <c r="BJ687" s="18" t="s">
        <v>85</v>
      </c>
      <c r="BK687" s="146">
        <f>ROUND(I687*H687,2)</f>
        <v>0</v>
      </c>
      <c r="BL687" s="18" t="s">
        <v>300</v>
      </c>
      <c r="BM687" s="145" t="s">
        <v>1083</v>
      </c>
    </row>
    <row r="688" spans="2:65" s="12" customFormat="1" ht="11.25">
      <c r="B688" s="154"/>
      <c r="D688" s="147" t="s">
        <v>204</v>
      </c>
      <c r="E688" s="155" t="s">
        <v>1</v>
      </c>
      <c r="F688" s="156" t="s">
        <v>1084</v>
      </c>
      <c r="H688" s="157">
        <v>2</v>
      </c>
      <c r="I688" s="158"/>
      <c r="L688" s="154"/>
      <c r="M688" s="159"/>
      <c r="T688" s="160"/>
      <c r="AT688" s="155" t="s">
        <v>204</v>
      </c>
      <c r="AU688" s="155" t="s">
        <v>87</v>
      </c>
      <c r="AV688" s="12" t="s">
        <v>87</v>
      </c>
      <c r="AW688" s="12" t="s">
        <v>32</v>
      </c>
      <c r="AX688" s="12" t="s">
        <v>85</v>
      </c>
      <c r="AY688" s="155" t="s">
        <v>120</v>
      </c>
    </row>
    <row r="689" spans="2:65" s="1" customFormat="1" ht="37.9" customHeight="1">
      <c r="B689" s="133"/>
      <c r="C689" s="134" t="s">
        <v>1085</v>
      </c>
      <c r="D689" s="134" t="s">
        <v>123</v>
      </c>
      <c r="E689" s="135" t="s">
        <v>1086</v>
      </c>
      <c r="F689" s="136" t="s">
        <v>1087</v>
      </c>
      <c r="G689" s="137" t="s">
        <v>245</v>
      </c>
      <c r="H689" s="138">
        <v>9</v>
      </c>
      <c r="I689" s="139"/>
      <c r="J689" s="140">
        <f>ROUND(I689*H689,2)</f>
        <v>0</v>
      </c>
      <c r="K689" s="136" t="s">
        <v>201</v>
      </c>
      <c r="L689" s="33"/>
      <c r="M689" s="141" t="s">
        <v>1</v>
      </c>
      <c r="N689" s="142" t="s">
        <v>42</v>
      </c>
      <c r="P689" s="143">
        <f>O689*H689</f>
        <v>0</v>
      </c>
      <c r="Q689" s="143">
        <v>0</v>
      </c>
      <c r="R689" s="143">
        <f>Q689*H689</f>
        <v>0</v>
      </c>
      <c r="S689" s="143">
        <v>0</v>
      </c>
      <c r="T689" s="144">
        <f>S689*H689</f>
        <v>0</v>
      </c>
      <c r="AR689" s="145" t="s">
        <v>300</v>
      </c>
      <c r="AT689" s="145" t="s">
        <v>123</v>
      </c>
      <c r="AU689" s="145" t="s">
        <v>87</v>
      </c>
      <c r="AY689" s="18" t="s">
        <v>120</v>
      </c>
      <c r="BE689" s="146">
        <f>IF(N689="základní",J689,0)</f>
        <v>0</v>
      </c>
      <c r="BF689" s="146">
        <f>IF(N689="snížená",J689,0)</f>
        <v>0</v>
      </c>
      <c r="BG689" s="146">
        <f>IF(N689="zákl. přenesená",J689,0)</f>
        <v>0</v>
      </c>
      <c r="BH689" s="146">
        <f>IF(N689="sníž. přenesená",J689,0)</f>
        <v>0</v>
      </c>
      <c r="BI689" s="146">
        <f>IF(N689="nulová",J689,0)</f>
        <v>0</v>
      </c>
      <c r="BJ689" s="18" t="s">
        <v>85</v>
      </c>
      <c r="BK689" s="146">
        <f>ROUND(I689*H689,2)</f>
        <v>0</v>
      </c>
      <c r="BL689" s="18" t="s">
        <v>300</v>
      </c>
      <c r="BM689" s="145" t="s">
        <v>1088</v>
      </c>
    </row>
    <row r="690" spans="2:65" s="12" customFormat="1" ht="11.25">
      <c r="B690" s="154"/>
      <c r="D690" s="147" t="s">
        <v>204</v>
      </c>
      <c r="E690" s="155" t="s">
        <v>1</v>
      </c>
      <c r="F690" s="156" t="s">
        <v>1089</v>
      </c>
      <c r="H690" s="157">
        <v>9</v>
      </c>
      <c r="I690" s="158"/>
      <c r="L690" s="154"/>
      <c r="M690" s="159"/>
      <c r="T690" s="160"/>
      <c r="AT690" s="155" t="s">
        <v>204</v>
      </c>
      <c r="AU690" s="155" t="s">
        <v>87</v>
      </c>
      <c r="AV690" s="12" t="s">
        <v>87</v>
      </c>
      <c r="AW690" s="12" t="s">
        <v>32</v>
      </c>
      <c r="AX690" s="12" t="s">
        <v>85</v>
      </c>
      <c r="AY690" s="155" t="s">
        <v>120</v>
      </c>
    </row>
    <row r="691" spans="2:65" s="1" customFormat="1" ht="55.5" customHeight="1">
      <c r="B691" s="133"/>
      <c r="C691" s="181" t="s">
        <v>1090</v>
      </c>
      <c r="D691" s="181" t="s">
        <v>301</v>
      </c>
      <c r="E691" s="182" t="s">
        <v>1091</v>
      </c>
      <c r="F691" s="183" t="s">
        <v>1092</v>
      </c>
      <c r="G691" s="184" t="s">
        <v>245</v>
      </c>
      <c r="H691" s="185">
        <v>1</v>
      </c>
      <c r="I691" s="186"/>
      <c r="J691" s="187">
        <f t="shared" ref="J691:J703" si="20">ROUND(I691*H691,2)</f>
        <v>0</v>
      </c>
      <c r="K691" s="183" t="s">
        <v>1</v>
      </c>
      <c r="L691" s="188"/>
      <c r="M691" s="189" t="s">
        <v>1</v>
      </c>
      <c r="N691" s="190" t="s">
        <v>42</v>
      </c>
      <c r="P691" s="143">
        <f t="shared" ref="P691:P703" si="21">O691*H691</f>
        <v>0</v>
      </c>
      <c r="Q691" s="143">
        <v>1.8E-3</v>
      </c>
      <c r="R691" s="143">
        <f t="shared" ref="R691:R703" si="22">Q691*H691</f>
        <v>1.8E-3</v>
      </c>
      <c r="S691" s="143">
        <v>0</v>
      </c>
      <c r="T691" s="144">
        <f t="shared" ref="T691:T703" si="23">S691*H691</f>
        <v>0</v>
      </c>
      <c r="AR691" s="145" t="s">
        <v>392</v>
      </c>
      <c r="AT691" s="145" t="s">
        <v>301</v>
      </c>
      <c r="AU691" s="145" t="s">
        <v>87</v>
      </c>
      <c r="AY691" s="18" t="s">
        <v>120</v>
      </c>
      <c r="BE691" s="146">
        <f t="shared" ref="BE691:BE703" si="24">IF(N691="základní",J691,0)</f>
        <v>0</v>
      </c>
      <c r="BF691" s="146">
        <f t="shared" ref="BF691:BF703" si="25">IF(N691="snížená",J691,0)</f>
        <v>0</v>
      </c>
      <c r="BG691" s="146">
        <f t="shared" ref="BG691:BG703" si="26">IF(N691="zákl. přenesená",J691,0)</f>
        <v>0</v>
      </c>
      <c r="BH691" s="146">
        <f t="shared" ref="BH691:BH703" si="27">IF(N691="sníž. přenesená",J691,0)</f>
        <v>0</v>
      </c>
      <c r="BI691" s="146">
        <f t="shared" ref="BI691:BI703" si="28">IF(N691="nulová",J691,0)</f>
        <v>0</v>
      </c>
      <c r="BJ691" s="18" t="s">
        <v>85</v>
      </c>
      <c r="BK691" s="146">
        <f t="shared" ref="BK691:BK703" si="29">ROUND(I691*H691,2)</f>
        <v>0</v>
      </c>
      <c r="BL691" s="18" t="s">
        <v>300</v>
      </c>
      <c r="BM691" s="145" t="s">
        <v>1093</v>
      </c>
    </row>
    <row r="692" spans="2:65" s="1" customFormat="1" ht="55.5" customHeight="1">
      <c r="B692" s="133"/>
      <c r="C692" s="181" t="s">
        <v>1094</v>
      </c>
      <c r="D692" s="181" t="s">
        <v>301</v>
      </c>
      <c r="E692" s="182" t="s">
        <v>1095</v>
      </c>
      <c r="F692" s="183" t="s">
        <v>1096</v>
      </c>
      <c r="G692" s="184" t="s">
        <v>245</v>
      </c>
      <c r="H692" s="185">
        <v>1</v>
      </c>
      <c r="I692" s="186"/>
      <c r="J692" s="187">
        <f t="shared" si="20"/>
        <v>0</v>
      </c>
      <c r="K692" s="183" t="s">
        <v>1</v>
      </c>
      <c r="L692" s="188"/>
      <c r="M692" s="189" t="s">
        <v>1</v>
      </c>
      <c r="N692" s="190" t="s">
        <v>42</v>
      </c>
      <c r="P692" s="143">
        <f t="shared" si="21"/>
        <v>0</v>
      </c>
      <c r="Q692" s="143">
        <v>6.0000000000000001E-3</v>
      </c>
      <c r="R692" s="143">
        <f t="shared" si="22"/>
        <v>6.0000000000000001E-3</v>
      </c>
      <c r="S692" s="143">
        <v>0</v>
      </c>
      <c r="T692" s="144">
        <f t="shared" si="23"/>
        <v>0</v>
      </c>
      <c r="AR692" s="145" t="s">
        <v>392</v>
      </c>
      <c r="AT692" s="145" t="s">
        <v>301</v>
      </c>
      <c r="AU692" s="145" t="s">
        <v>87</v>
      </c>
      <c r="AY692" s="18" t="s">
        <v>120</v>
      </c>
      <c r="BE692" s="146">
        <f t="shared" si="24"/>
        <v>0</v>
      </c>
      <c r="BF692" s="146">
        <f t="shared" si="25"/>
        <v>0</v>
      </c>
      <c r="BG692" s="146">
        <f t="shared" si="26"/>
        <v>0</v>
      </c>
      <c r="BH692" s="146">
        <f t="shared" si="27"/>
        <v>0</v>
      </c>
      <c r="BI692" s="146">
        <f t="shared" si="28"/>
        <v>0</v>
      </c>
      <c r="BJ692" s="18" t="s">
        <v>85</v>
      </c>
      <c r="BK692" s="146">
        <f t="shared" si="29"/>
        <v>0</v>
      </c>
      <c r="BL692" s="18" t="s">
        <v>300</v>
      </c>
      <c r="BM692" s="145" t="s">
        <v>1097</v>
      </c>
    </row>
    <row r="693" spans="2:65" s="1" customFormat="1" ht="55.5" customHeight="1">
      <c r="B693" s="133"/>
      <c r="C693" s="181" t="s">
        <v>1098</v>
      </c>
      <c r="D693" s="181" t="s">
        <v>301</v>
      </c>
      <c r="E693" s="182" t="s">
        <v>1099</v>
      </c>
      <c r="F693" s="183" t="s">
        <v>1100</v>
      </c>
      <c r="G693" s="184" t="s">
        <v>245</v>
      </c>
      <c r="H693" s="185">
        <v>1</v>
      </c>
      <c r="I693" s="186"/>
      <c r="J693" s="187">
        <f t="shared" si="20"/>
        <v>0</v>
      </c>
      <c r="K693" s="183" t="s">
        <v>1</v>
      </c>
      <c r="L693" s="188"/>
      <c r="M693" s="189" t="s">
        <v>1</v>
      </c>
      <c r="N693" s="190" t="s">
        <v>42</v>
      </c>
      <c r="P693" s="143">
        <f t="shared" si="21"/>
        <v>0</v>
      </c>
      <c r="Q693" s="143">
        <v>4.3E-3</v>
      </c>
      <c r="R693" s="143">
        <f t="shared" si="22"/>
        <v>4.3E-3</v>
      </c>
      <c r="S693" s="143">
        <v>0</v>
      </c>
      <c r="T693" s="144">
        <f t="shared" si="23"/>
        <v>0</v>
      </c>
      <c r="AR693" s="145" t="s">
        <v>392</v>
      </c>
      <c r="AT693" s="145" t="s">
        <v>301</v>
      </c>
      <c r="AU693" s="145" t="s">
        <v>87</v>
      </c>
      <c r="AY693" s="18" t="s">
        <v>120</v>
      </c>
      <c r="BE693" s="146">
        <f t="shared" si="24"/>
        <v>0</v>
      </c>
      <c r="BF693" s="146">
        <f t="shared" si="25"/>
        <v>0</v>
      </c>
      <c r="BG693" s="146">
        <f t="shared" si="26"/>
        <v>0</v>
      </c>
      <c r="BH693" s="146">
        <f t="shared" si="27"/>
        <v>0</v>
      </c>
      <c r="BI693" s="146">
        <f t="shared" si="28"/>
        <v>0</v>
      </c>
      <c r="BJ693" s="18" t="s">
        <v>85</v>
      </c>
      <c r="BK693" s="146">
        <f t="shared" si="29"/>
        <v>0</v>
      </c>
      <c r="BL693" s="18" t="s">
        <v>300</v>
      </c>
      <c r="BM693" s="145" t="s">
        <v>1101</v>
      </c>
    </row>
    <row r="694" spans="2:65" s="1" customFormat="1" ht="55.5" customHeight="1">
      <c r="B694" s="133"/>
      <c r="C694" s="181" t="s">
        <v>1102</v>
      </c>
      <c r="D694" s="181" t="s">
        <v>301</v>
      </c>
      <c r="E694" s="182" t="s">
        <v>1103</v>
      </c>
      <c r="F694" s="183" t="s">
        <v>1104</v>
      </c>
      <c r="G694" s="184" t="s">
        <v>245</v>
      </c>
      <c r="H694" s="185">
        <v>9</v>
      </c>
      <c r="I694" s="186"/>
      <c r="J694" s="187">
        <f t="shared" si="20"/>
        <v>0</v>
      </c>
      <c r="K694" s="183" t="s">
        <v>1</v>
      </c>
      <c r="L694" s="188"/>
      <c r="M694" s="189" t="s">
        <v>1</v>
      </c>
      <c r="N694" s="190" t="s">
        <v>42</v>
      </c>
      <c r="P694" s="143">
        <f t="shared" si="21"/>
        <v>0</v>
      </c>
      <c r="Q694" s="143">
        <v>4.3E-3</v>
      </c>
      <c r="R694" s="143">
        <f t="shared" si="22"/>
        <v>3.8699999999999998E-2</v>
      </c>
      <c r="S694" s="143">
        <v>0</v>
      </c>
      <c r="T694" s="144">
        <f t="shared" si="23"/>
        <v>0</v>
      </c>
      <c r="AR694" s="145" t="s">
        <v>392</v>
      </c>
      <c r="AT694" s="145" t="s">
        <v>301</v>
      </c>
      <c r="AU694" s="145" t="s">
        <v>87</v>
      </c>
      <c r="AY694" s="18" t="s">
        <v>120</v>
      </c>
      <c r="BE694" s="146">
        <f t="shared" si="24"/>
        <v>0</v>
      </c>
      <c r="BF694" s="146">
        <f t="shared" si="25"/>
        <v>0</v>
      </c>
      <c r="BG694" s="146">
        <f t="shared" si="26"/>
        <v>0</v>
      </c>
      <c r="BH694" s="146">
        <f t="shared" si="27"/>
        <v>0</v>
      </c>
      <c r="BI694" s="146">
        <f t="shared" si="28"/>
        <v>0</v>
      </c>
      <c r="BJ694" s="18" t="s">
        <v>85</v>
      </c>
      <c r="BK694" s="146">
        <f t="shared" si="29"/>
        <v>0</v>
      </c>
      <c r="BL694" s="18" t="s">
        <v>300</v>
      </c>
      <c r="BM694" s="145" t="s">
        <v>1105</v>
      </c>
    </row>
    <row r="695" spans="2:65" s="1" customFormat="1" ht="55.5" customHeight="1">
      <c r="B695" s="133"/>
      <c r="C695" s="181" t="s">
        <v>1106</v>
      </c>
      <c r="D695" s="181" t="s">
        <v>301</v>
      </c>
      <c r="E695" s="182" t="s">
        <v>1107</v>
      </c>
      <c r="F695" s="183" t="s">
        <v>1108</v>
      </c>
      <c r="G695" s="184" t="s">
        <v>245</v>
      </c>
      <c r="H695" s="185">
        <v>2</v>
      </c>
      <c r="I695" s="186"/>
      <c r="J695" s="187">
        <f t="shared" si="20"/>
        <v>0</v>
      </c>
      <c r="K695" s="183" t="s">
        <v>1</v>
      </c>
      <c r="L695" s="188"/>
      <c r="M695" s="189" t="s">
        <v>1</v>
      </c>
      <c r="N695" s="190" t="s">
        <v>42</v>
      </c>
      <c r="P695" s="143">
        <f t="shared" si="21"/>
        <v>0</v>
      </c>
      <c r="Q695" s="143">
        <v>4.3E-3</v>
      </c>
      <c r="R695" s="143">
        <f t="shared" si="22"/>
        <v>8.6E-3</v>
      </c>
      <c r="S695" s="143">
        <v>0</v>
      </c>
      <c r="T695" s="144">
        <f t="shared" si="23"/>
        <v>0</v>
      </c>
      <c r="AR695" s="145" t="s">
        <v>392</v>
      </c>
      <c r="AT695" s="145" t="s">
        <v>301</v>
      </c>
      <c r="AU695" s="145" t="s">
        <v>87</v>
      </c>
      <c r="AY695" s="18" t="s">
        <v>120</v>
      </c>
      <c r="BE695" s="146">
        <f t="shared" si="24"/>
        <v>0</v>
      </c>
      <c r="BF695" s="146">
        <f t="shared" si="25"/>
        <v>0</v>
      </c>
      <c r="BG695" s="146">
        <f t="shared" si="26"/>
        <v>0</v>
      </c>
      <c r="BH695" s="146">
        <f t="shared" si="27"/>
        <v>0</v>
      </c>
      <c r="BI695" s="146">
        <f t="shared" si="28"/>
        <v>0</v>
      </c>
      <c r="BJ695" s="18" t="s">
        <v>85</v>
      </c>
      <c r="BK695" s="146">
        <f t="shared" si="29"/>
        <v>0</v>
      </c>
      <c r="BL695" s="18" t="s">
        <v>300</v>
      </c>
      <c r="BM695" s="145" t="s">
        <v>1109</v>
      </c>
    </row>
    <row r="696" spans="2:65" s="1" customFormat="1" ht="16.5" customHeight="1">
      <c r="B696" s="133"/>
      <c r="C696" s="181" t="s">
        <v>1110</v>
      </c>
      <c r="D696" s="181" t="s">
        <v>301</v>
      </c>
      <c r="E696" s="182" t="s">
        <v>1111</v>
      </c>
      <c r="F696" s="183" t="s">
        <v>1112</v>
      </c>
      <c r="G696" s="184" t="s">
        <v>245</v>
      </c>
      <c r="H696" s="185">
        <v>14</v>
      </c>
      <c r="I696" s="186"/>
      <c r="J696" s="187">
        <f t="shared" si="20"/>
        <v>0</v>
      </c>
      <c r="K696" s="183" t="s">
        <v>1</v>
      </c>
      <c r="L696" s="188"/>
      <c r="M696" s="189" t="s">
        <v>1</v>
      </c>
      <c r="N696" s="190" t="s">
        <v>42</v>
      </c>
      <c r="P696" s="143">
        <f t="shared" si="21"/>
        <v>0</v>
      </c>
      <c r="Q696" s="143">
        <v>0</v>
      </c>
      <c r="R696" s="143">
        <f t="shared" si="22"/>
        <v>0</v>
      </c>
      <c r="S696" s="143">
        <v>0</v>
      </c>
      <c r="T696" s="144">
        <f t="shared" si="23"/>
        <v>0</v>
      </c>
      <c r="AR696" s="145" t="s">
        <v>392</v>
      </c>
      <c r="AT696" s="145" t="s">
        <v>301</v>
      </c>
      <c r="AU696" s="145" t="s">
        <v>87</v>
      </c>
      <c r="AY696" s="18" t="s">
        <v>120</v>
      </c>
      <c r="BE696" s="146">
        <f t="shared" si="24"/>
        <v>0</v>
      </c>
      <c r="BF696" s="146">
        <f t="shared" si="25"/>
        <v>0</v>
      </c>
      <c r="BG696" s="146">
        <f t="shared" si="26"/>
        <v>0</v>
      </c>
      <c r="BH696" s="146">
        <f t="shared" si="27"/>
        <v>0</v>
      </c>
      <c r="BI696" s="146">
        <f t="shared" si="28"/>
        <v>0</v>
      </c>
      <c r="BJ696" s="18" t="s">
        <v>85</v>
      </c>
      <c r="BK696" s="146">
        <f t="shared" si="29"/>
        <v>0</v>
      </c>
      <c r="BL696" s="18" t="s">
        <v>300</v>
      </c>
      <c r="BM696" s="145" t="s">
        <v>1113</v>
      </c>
    </row>
    <row r="697" spans="2:65" s="1" customFormat="1" ht="24.2" customHeight="1">
      <c r="B697" s="133"/>
      <c r="C697" s="134" t="s">
        <v>1114</v>
      </c>
      <c r="D697" s="134" t="s">
        <v>123</v>
      </c>
      <c r="E697" s="135" t="s">
        <v>1115</v>
      </c>
      <c r="F697" s="136" t="s">
        <v>1116</v>
      </c>
      <c r="G697" s="137" t="s">
        <v>245</v>
      </c>
      <c r="H697" s="138">
        <v>14</v>
      </c>
      <c r="I697" s="139"/>
      <c r="J697" s="140">
        <f t="shared" si="20"/>
        <v>0</v>
      </c>
      <c r="K697" s="136" t="s">
        <v>201</v>
      </c>
      <c r="L697" s="33"/>
      <c r="M697" s="141" t="s">
        <v>1</v>
      </c>
      <c r="N697" s="142" t="s">
        <v>42</v>
      </c>
      <c r="P697" s="143">
        <f t="shared" si="21"/>
        <v>0</v>
      </c>
      <c r="Q697" s="143">
        <v>0</v>
      </c>
      <c r="R697" s="143">
        <f t="shared" si="22"/>
        <v>0</v>
      </c>
      <c r="S697" s="143">
        <v>0</v>
      </c>
      <c r="T697" s="144">
        <f t="shared" si="23"/>
        <v>0</v>
      </c>
      <c r="AR697" s="145" t="s">
        <v>300</v>
      </c>
      <c r="AT697" s="145" t="s">
        <v>123</v>
      </c>
      <c r="AU697" s="145" t="s">
        <v>87</v>
      </c>
      <c r="AY697" s="18" t="s">
        <v>120</v>
      </c>
      <c r="BE697" s="146">
        <f t="shared" si="24"/>
        <v>0</v>
      </c>
      <c r="BF697" s="146">
        <f t="shared" si="25"/>
        <v>0</v>
      </c>
      <c r="BG697" s="146">
        <f t="shared" si="26"/>
        <v>0</v>
      </c>
      <c r="BH697" s="146">
        <f t="shared" si="27"/>
        <v>0</v>
      </c>
      <c r="BI697" s="146">
        <f t="shared" si="28"/>
        <v>0</v>
      </c>
      <c r="BJ697" s="18" t="s">
        <v>85</v>
      </c>
      <c r="BK697" s="146">
        <f t="shared" si="29"/>
        <v>0</v>
      </c>
      <c r="BL697" s="18" t="s">
        <v>300</v>
      </c>
      <c r="BM697" s="145" t="s">
        <v>1117</v>
      </c>
    </row>
    <row r="698" spans="2:65" s="1" customFormat="1" ht="24.2" customHeight="1">
      <c r="B698" s="133"/>
      <c r="C698" s="181" t="s">
        <v>1118</v>
      </c>
      <c r="D698" s="181" t="s">
        <v>301</v>
      </c>
      <c r="E698" s="182" t="s">
        <v>1119</v>
      </c>
      <c r="F698" s="183" t="s">
        <v>1120</v>
      </c>
      <c r="G698" s="184" t="s">
        <v>245</v>
      </c>
      <c r="H698" s="185">
        <v>1</v>
      </c>
      <c r="I698" s="186"/>
      <c r="J698" s="187">
        <f t="shared" si="20"/>
        <v>0</v>
      </c>
      <c r="K698" s="183" t="s">
        <v>1</v>
      </c>
      <c r="L698" s="188"/>
      <c r="M698" s="189" t="s">
        <v>1</v>
      </c>
      <c r="N698" s="190" t="s">
        <v>42</v>
      </c>
      <c r="P698" s="143">
        <f t="shared" si="21"/>
        <v>0</v>
      </c>
      <c r="Q698" s="143">
        <v>1E-3</v>
      </c>
      <c r="R698" s="143">
        <f t="shared" si="22"/>
        <v>1E-3</v>
      </c>
      <c r="S698" s="143">
        <v>0</v>
      </c>
      <c r="T698" s="144">
        <f t="shared" si="23"/>
        <v>0</v>
      </c>
      <c r="AR698" s="145" t="s">
        <v>392</v>
      </c>
      <c r="AT698" s="145" t="s">
        <v>301</v>
      </c>
      <c r="AU698" s="145" t="s">
        <v>87</v>
      </c>
      <c r="AY698" s="18" t="s">
        <v>120</v>
      </c>
      <c r="BE698" s="146">
        <f t="shared" si="24"/>
        <v>0</v>
      </c>
      <c r="BF698" s="146">
        <f t="shared" si="25"/>
        <v>0</v>
      </c>
      <c r="BG698" s="146">
        <f t="shared" si="26"/>
        <v>0</v>
      </c>
      <c r="BH698" s="146">
        <f t="shared" si="27"/>
        <v>0</v>
      </c>
      <c r="BI698" s="146">
        <f t="shared" si="28"/>
        <v>0</v>
      </c>
      <c r="BJ698" s="18" t="s">
        <v>85</v>
      </c>
      <c r="BK698" s="146">
        <f t="shared" si="29"/>
        <v>0</v>
      </c>
      <c r="BL698" s="18" t="s">
        <v>300</v>
      </c>
      <c r="BM698" s="145" t="s">
        <v>1121</v>
      </c>
    </row>
    <row r="699" spans="2:65" s="1" customFormat="1" ht="24.2" customHeight="1">
      <c r="B699" s="133"/>
      <c r="C699" s="181" t="s">
        <v>1122</v>
      </c>
      <c r="D699" s="181" t="s">
        <v>301</v>
      </c>
      <c r="E699" s="182" t="s">
        <v>1123</v>
      </c>
      <c r="F699" s="183" t="s">
        <v>1124</v>
      </c>
      <c r="G699" s="184" t="s">
        <v>245</v>
      </c>
      <c r="H699" s="185">
        <v>1</v>
      </c>
      <c r="I699" s="186"/>
      <c r="J699" s="187">
        <f t="shared" si="20"/>
        <v>0</v>
      </c>
      <c r="K699" s="183" t="s">
        <v>1</v>
      </c>
      <c r="L699" s="188"/>
      <c r="M699" s="189" t="s">
        <v>1</v>
      </c>
      <c r="N699" s="190" t="s">
        <v>42</v>
      </c>
      <c r="P699" s="143">
        <f t="shared" si="21"/>
        <v>0</v>
      </c>
      <c r="Q699" s="143">
        <v>1E-3</v>
      </c>
      <c r="R699" s="143">
        <f t="shared" si="22"/>
        <v>1E-3</v>
      </c>
      <c r="S699" s="143">
        <v>0</v>
      </c>
      <c r="T699" s="144">
        <f t="shared" si="23"/>
        <v>0</v>
      </c>
      <c r="AR699" s="145" t="s">
        <v>392</v>
      </c>
      <c r="AT699" s="145" t="s">
        <v>301</v>
      </c>
      <c r="AU699" s="145" t="s">
        <v>87</v>
      </c>
      <c r="AY699" s="18" t="s">
        <v>120</v>
      </c>
      <c r="BE699" s="146">
        <f t="shared" si="24"/>
        <v>0</v>
      </c>
      <c r="BF699" s="146">
        <f t="shared" si="25"/>
        <v>0</v>
      </c>
      <c r="BG699" s="146">
        <f t="shared" si="26"/>
        <v>0</v>
      </c>
      <c r="BH699" s="146">
        <f t="shared" si="27"/>
        <v>0</v>
      </c>
      <c r="BI699" s="146">
        <f t="shared" si="28"/>
        <v>0</v>
      </c>
      <c r="BJ699" s="18" t="s">
        <v>85</v>
      </c>
      <c r="BK699" s="146">
        <f t="shared" si="29"/>
        <v>0</v>
      </c>
      <c r="BL699" s="18" t="s">
        <v>300</v>
      </c>
      <c r="BM699" s="145" t="s">
        <v>1125</v>
      </c>
    </row>
    <row r="700" spans="2:65" s="1" customFormat="1" ht="24.2" customHeight="1">
      <c r="B700" s="133"/>
      <c r="C700" s="181" t="s">
        <v>1126</v>
      </c>
      <c r="D700" s="181" t="s">
        <v>301</v>
      </c>
      <c r="E700" s="182" t="s">
        <v>1127</v>
      </c>
      <c r="F700" s="183" t="s">
        <v>1128</v>
      </c>
      <c r="G700" s="184" t="s">
        <v>245</v>
      </c>
      <c r="H700" s="185">
        <v>1</v>
      </c>
      <c r="I700" s="186"/>
      <c r="J700" s="187">
        <f t="shared" si="20"/>
        <v>0</v>
      </c>
      <c r="K700" s="183" t="s">
        <v>1</v>
      </c>
      <c r="L700" s="188"/>
      <c r="M700" s="189" t="s">
        <v>1</v>
      </c>
      <c r="N700" s="190" t="s">
        <v>42</v>
      </c>
      <c r="P700" s="143">
        <f t="shared" si="21"/>
        <v>0</v>
      </c>
      <c r="Q700" s="143">
        <v>1E-3</v>
      </c>
      <c r="R700" s="143">
        <f t="shared" si="22"/>
        <v>1E-3</v>
      </c>
      <c r="S700" s="143">
        <v>0</v>
      </c>
      <c r="T700" s="144">
        <f t="shared" si="23"/>
        <v>0</v>
      </c>
      <c r="AR700" s="145" t="s">
        <v>392</v>
      </c>
      <c r="AT700" s="145" t="s">
        <v>301</v>
      </c>
      <c r="AU700" s="145" t="s">
        <v>87</v>
      </c>
      <c r="AY700" s="18" t="s">
        <v>120</v>
      </c>
      <c r="BE700" s="146">
        <f t="shared" si="24"/>
        <v>0</v>
      </c>
      <c r="BF700" s="146">
        <f t="shared" si="25"/>
        <v>0</v>
      </c>
      <c r="BG700" s="146">
        <f t="shared" si="26"/>
        <v>0</v>
      </c>
      <c r="BH700" s="146">
        <f t="shared" si="27"/>
        <v>0</v>
      </c>
      <c r="BI700" s="146">
        <f t="shared" si="28"/>
        <v>0</v>
      </c>
      <c r="BJ700" s="18" t="s">
        <v>85</v>
      </c>
      <c r="BK700" s="146">
        <f t="shared" si="29"/>
        <v>0</v>
      </c>
      <c r="BL700" s="18" t="s">
        <v>300</v>
      </c>
      <c r="BM700" s="145" t="s">
        <v>1129</v>
      </c>
    </row>
    <row r="701" spans="2:65" s="1" customFormat="1" ht="24.2" customHeight="1">
      <c r="B701" s="133"/>
      <c r="C701" s="181" t="s">
        <v>1130</v>
      </c>
      <c r="D701" s="181" t="s">
        <v>301</v>
      </c>
      <c r="E701" s="182" t="s">
        <v>1131</v>
      </c>
      <c r="F701" s="183" t="s">
        <v>1132</v>
      </c>
      <c r="G701" s="184" t="s">
        <v>245</v>
      </c>
      <c r="H701" s="185">
        <v>9</v>
      </c>
      <c r="I701" s="186"/>
      <c r="J701" s="187">
        <f t="shared" si="20"/>
        <v>0</v>
      </c>
      <c r="K701" s="183" t="s">
        <v>1</v>
      </c>
      <c r="L701" s="188"/>
      <c r="M701" s="189" t="s">
        <v>1</v>
      </c>
      <c r="N701" s="190" t="s">
        <v>42</v>
      </c>
      <c r="P701" s="143">
        <f t="shared" si="21"/>
        <v>0</v>
      </c>
      <c r="Q701" s="143">
        <v>1E-3</v>
      </c>
      <c r="R701" s="143">
        <f t="shared" si="22"/>
        <v>9.0000000000000011E-3</v>
      </c>
      <c r="S701" s="143">
        <v>0</v>
      </c>
      <c r="T701" s="144">
        <f t="shared" si="23"/>
        <v>0</v>
      </c>
      <c r="AR701" s="145" t="s">
        <v>392</v>
      </c>
      <c r="AT701" s="145" t="s">
        <v>301</v>
      </c>
      <c r="AU701" s="145" t="s">
        <v>87</v>
      </c>
      <c r="AY701" s="18" t="s">
        <v>120</v>
      </c>
      <c r="BE701" s="146">
        <f t="shared" si="24"/>
        <v>0</v>
      </c>
      <c r="BF701" s="146">
        <f t="shared" si="25"/>
        <v>0</v>
      </c>
      <c r="BG701" s="146">
        <f t="shared" si="26"/>
        <v>0</v>
      </c>
      <c r="BH701" s="146">
        <f t="shared" si="27"/>
        <v>0</v>
      </c>
      <c r="BI701" s="146">
        <f t="shared" si="28"/>
        <v>0</v>
      </c>
      <c r="BJ701" s="18" t="s">
        <v>85</v>
      </c>
      <c r="BK701" s="146">
        <f t="shared" si="29"/>
        <v>0</v>
      </c>
      <c r="BL701" s="18" t="s">
        <v>300</v>
      </c>
      <c r="BM701" s="145" t="s">
        <v>1133</v>
      </c>
    </row>
    <row r="702" spans="2:65" s="1" customFormat="1" ht="24.2" customHeight="1">
      <c r="B702" s="133"/>
      <c r="C702" s="181" t="s">
        <v>1134</v>
      </c>
      <c r="D702" s="181" t="s">
        <v>301</v>
      </c>
      <c r="E702" s="182" t="s">
        <v>1135</v>
      </c>
      <c r="F702" s="183" t="s">
        <v>1136</v>
      </c>
      <c r="G702" s="184" t="s">
        <v>245</v>
      </c>
      <c r="H702" s="185">
        <v>2</v>
      </c>
      <c r="I702" s="186"/>
      <c r="J702" s="187">
        <f t="shared" si="20"/>
        <v>0</v>
      </c>
      <c r="K702" s="183" t="s">
        <v>1</v>
      </c>
      <c r="L702" s="188"/>
      <c r="M702" s="189" t="s">
        <v>1</v>
      </c>
      <c r="N702" s="190" t="s">
        <v>42</v>
      </c>
      <c r="P702" s="143">
        <f t="shared" si="21"/>
        <v>0</v>
      </c>
      <c r="Q702" s="143">
        <v>1E-3</v>
      </c>
      <c r="R702" s="143">
        <f t="shared" si="22"/>
        <v>2E-3</v>
      </c>
      <c r="S702" s="143">
        <v>0</v>
      </c>
      <c r="T702" s="144">
        <f t="shared" si="23"/>
        <v>0</v>
      </c>
      <c r="AR702" s="145" t="s">
        <v>392</v>
      </c>
      <c r="AT702" s="145" t="s">
        <v>301</v>
      </c>
      <c r="AU702" s="145" t="s">
        <v>87</v>
      </c>
      <c r="AY702" s="18" t="s">
        <v>120</v>
      </c>
      <c r="BE702" s="146">
        <f t="shared" si="24"/>
        <v>0</v>
      </c>
      <c r="BF702" s="146">
        <f t="shared" si="25"/>
        <v>0</v>
      </c>
      <c r="BG702" s="146">
        <f t="shared" si="26"/>
        <v>0</v>
      </c>
      <c r="BH702" s="146">
        <f t="shared" si="27"/>
        <v>0</v>
      </c>
      <c r="BI702" s="146">
        <f t="shared" si="28"/>
        <v>0</v>
      </c>
      <c r="BJ702" s="18" t="s">
        <v>85</v>
      </c>
      <c r="BK702" s="146">
        <f t="shared" si="29"/>
        <v>0</v>
      </c>
      <c r="BL702" s="18" t="s">
        <v>300</v>
      </c>
      <c r="BM702" s="145" t="s">
        <v>1137</v>
      </c>
    </row>
    <row r="703" spans="2:65" s="1" customFormat="1" ht="24.2" customHeight="1">
      <c r="B703" s="133"/>
      <c r="C703" s="134" t="s">
        <v>1138</v>
      </c>
      <c r="D703" s="134" t="s">
        <v>123</v>
      </c>
      <c r="E703" s="135" t="s">
        <v>1139</v>
      </c>
      <c r="F703" s="136" t="s">
        <v>1140</v>
      </c>
      <c r="G703" s="137" t="s">
        <v>425</v>
      </c>
      <c r="H703" s="138">
        <v>7.2999999999999995E-2</v>
      </c>
      <c r="I703" s="139"/>
      <c r="J703" s="140">
        <f t="shared" si="20"/>
        <v>0</v>
      </c>
      <c r="K703" s="136" t="s">
        <v>201</v>
      </c>
      <c r="L703" s="33"/>
      <c r="M703" s="200" t="s">
        <v>1</v>
      </c>
      <c r="N703" s="201" t="s">
        <v>42</v>
      </c>
      <c r="O703" s="152"/>
      <c r="P703" s="202">
        <f t="shared" si="21"/>
        <v>0</v>
      </c>
      <c r="Q703" s="202">
        <v>0</v>
      </c>
      <c r="R703" s="202">
        <f t="shared" si="22"/>
        <v>0</v>
      </c>
      <c r="S703" s="202">
        <v>0</v>
      </c>
      <c r="T703" s="203">
        <f t="shared" si="23"/>
        <v>0</v>
      </c>
      <c r="AR703" s="145" t="s">
        <v>300</v>
      </c>
      <c r="AT703" s="145" t="s">
        <v>123</v>
      </c>
      <c r="AU703" s="145" t="s">
        <v>87</v>
      </c>
      <c r="AY703" s="18" t="s">
        <v>120</v>
      </c>
      <c r="BE703" s="146">
        <f t="shared" si="24"/>
        <v>0</v>
      </c>
      <c r="BF703" s="146">
        <f t="shared" si="25"/>
        <v>0</v>
      </c>
      <c r="BG703" s="146">
        <f t="shared" si="26"/>
        <v>0</v>
      </c>
      <c r="BH703" s="146">
        <f t="shared" si="27"/>
        <v>0</v>
      </c>
      <c r="BI703" s="146">
        <f t="shared" si="28"/>
        <v>0</v>
      </c>
      <c r="BJ703" s="18" t="s">
        <v>85</v>
      </c>
      <c r="BK703" s="146">
        <f t="shared" si="29"/>
        <v>0</v>
      </c>
      <c r="BL703" s="18" t="s">
        <v>300</v>
      </c>
      <c r="BM703" s="145" t="s">
        <v>1141</v>
      </c>
    </row>
    <row r="704" spans="2:65" s="1" customFormat="1" ht="6.95" customHeight="1">
      <c r="B704" s="45"/>
      <c r="C704" s="46"/>
      <c r="D704" s="46"/>
      <c r="E704" s="46"/>
      <c r="F704" s="46"/>
      <c r="G704" s="46"/>
      <c r="H704" s="46"/>
      <c r="I704" s="46"/>
      <c r="J704" s="46"/>
      <c r="K704" s="46"/>
      <c r="L704" s="33"/>
    </row>
  </sheetData>
  <autoFilter ref="C186:K703" xr:uid="{00000000-0009-0000-0000-000002000000}"/>
  <mergeCells count="9">
    <mergeCell ref="E87:H87"/>
    <mergeCell ref="E177:H177"/>
    <mergeCell ref="E179:H17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00 - Vedlejší a ostatní n...</vt:lpstr>
      <vt:lpstr>01 - Výměna oken</vt:lpstr>
      <vt:lpstr>'00 - Vedlejší a ostatní n...'!Názvy_tisku</vt:lpstr>
      <vt:lpstr>'01 - Výměna oken'!Názvy_tisku</vt:lpstr>
      <vt:lpstr>'Rekapitulace stavby'!Názvy_tisku</vt:lpstr>
      <vt:lpstr>'00 - Vedlejší a ostatní n...'!Oblast_tisku</vt:lpstr>
      <vt:lpstr>'01 - Výměna oken'!Oblast_tisku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DESKTOP-D23KPN6\PC</dc:creator>
  <cp:lastModifiedBy>Aleš Vojtěch</cp:lastModifiedBy>
  <dcterms:created xsi:type="dcterms:W3CDTF">2025-11-24T12:37:09Z</dcterms:created>
  <dcterms:modified xsi:type="dcterms:W3CDTF">2025-11-24T12:42:02Z</dcterms:modified>
</cp:coreProperties>
</file>